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0" yWindow="0" windowWidth="20730" windowHeight="11760" tabRatio="453"/>
  </bookViews>
  <sheets>
    <sheet name="Отчет Пожертвования 2017" sheetId="8" r:id="rId1"/>
    <sheet name="Данные Пожертвования_2017" sheetId="5" r:id="rId2"/>
    <sheet name="Отчет Проценты 2017" sheetId="9" r:id="rId3"/>
    <sheet name="Данные Проценты_2017" sheetId="6" r:id="rId4"/>
    <sheet name="Отчет Добрый Магазин" sheetId="11" state="hidden" r:id="rId5"/>
    <sheet name="Покупки Добрый Магазин" sheetId="10" state="hidden" r:id="rId6"/>
  </sheets>
  <definedNames>
    <definedName name="_xlnm._FilterDatabase" localSheetId="1" hidden="1">'Данные Пожертвования_2017'!$A$11:$F$1702</definedName>
    <definedName name="Excel_BuiltIn__FilterDatabase" localSheetId="1">'Данные Пожертвования_2017'!$A$11:$E$63</definedName>
    <definedName name="Excel_BuiltIn__FilterDatabase">#REF!</definedName>
  </definedNames>
  <calcPr calcId="144525"/>
  <pivotCaches>
    <pivotCache cacheId="31" r:id="rId7"/>
    <pivotCache cacheId="37" r:id="rId8"/>
    <pivotCache cacheId="45" r:id="rId9"/>
  </pivotCaches>
</workbook>
</file>

<file path=xl/calcChain.xml><?xml version="1.0" encoding="utf-8"?>
<calcChain xmlns="http://schemas.openxmlformats.org/spreadsheetml/2006/main">
  <c r="E38" i="8" l="1"/>
  <c r="E39" i="8"/>
  <c r="F38" i="8" l="1"/>
  <c r="E1683" i="5"/>
  <c r="E1592" i="5" l="1"/>
  <c r="F39" i="8" l="1"/>
  <c r="E1563" i="5"/>
  <c r="E37" i="8"/>
  <c r="F37" i="8" l="1"/>
  <c r="E1335" i="5"/>
  <c r="E40" i="8"/>
  <c r="E11" i="8"/>
  <c r="E35" i="8"/>
  <c r="E36" i="8"/>
  <c r="H44" i="8" l="1"/>
  <c r="F36" i="8"/>
  <c r="E1304" i="5"/>
  <c r="E34" i="8"/>
  <c r="F35" i="8" l="1"/>
  <c r="F34" i="8"/>
  <c r="E1179" i="5"/>
  <c r="E32" i="8"/>
  <c r="E33" i="8"/>
  <c r="F33" i="8" l="1"/>
  <c r="F32" i="8"/>
  <c r="E803" i="5"/>
  <c r="E30" i="8"/>
  <c r="E31" i="8"/>
  <c r="E29" i="8"/>
  <c r="E27" i="8"/>
  <c r="E28" i="8"/>
  <c r="E26" i="8"/>
  <c r="F30" i="8" l="1"/>
  <c r="F31" i="8"/>
  <c r="F28" i="8"/>
  <c r="F29" i="8"/>
  <c r="E791" i="5"/>
  <c r="F26" i="8"/>
  <c r="F27" i="8"/>
  <c r="E710" i="5" l="1"/>
  <c r="E25" i="8"/>
  <c r="E24" i="8"/>
  <c r="E22" i="8"/>
  <c r="E23" i="8"/>
  <c r="F25" i="8" l="1"/>
  <c r="F24" i="8"/>
  <c r="F23" i="8"/>
  <c r="F22" i="8"/>
  <c r="E450" i="5" l="1"/>
  <c r="E401" i="5"/>
  <c r="E20" i="8"/>
  <c r="E21" i="8"/>
  <c r="F21" i="8" l="1"/>
  <c r="F20" i="8"/>
  <c r="E390" i="5"/>
  <c r="E19" i="8"/>
  <c r="F19" i="8" l="1"/>
  <c r="E348" i="5"/>
  <c r="E317" i="5"/>
  <c r="E16" i="8"/>
  <c r="E17" i="8"/>
  <c r="F16" i="8" l="1"/>
  <c r="E13" i="8"/>
  <c r="E18" i="8"/>
  <c r="F18" i="8" l="1"/>
  <c r="E267" i="5"/>
  <c r="F17" i="8" l="1"/>
  <c r="E165" i="5"/>
  <c r="E14" i="8"/>
  <c r="E15" i="8"/>
  <c r="E10" i="8"/>
  <c r="E5" i="8"/>
  <c r="E12" i="8"/>
  <c r="E6" i="8"/>
  <c r="F14" i="8" l="1"/>
  <c r="F15" i="8"/>
  <c r="F10" i="8"/>
  <c r="F13" i="8"/>
  <c r="F11" i="8"/>
  <c r="F12" i="8"/>
  <c r="E1718" i="5"/>
  <c r="E7" i="8"/>
  <c r="E8" i="8"/>
  <c r="E9" i="8"/>
  <c r="F9" i="8" l="1"/>
  <c r="F8" i="8"/>
  <c r="F7" i="8"/>
  <c r="E4" i="8"/>
  <c r="F40" i="8" l="1"/>
  <c r="F4" i="8"/>
  <c r="E25" i="10"/>
  <c r="E81" i="6"/>
  <c r="F5" i="8" l="1"/>
  <c r="F6" i="8"/>
</calcChain>
</file>

<file path=xl/comments1.xml><?xml version="1.0" encoding="utf-8"?>
<comments xmlns="http://schemas.openxmlformats.org/spreadsheetml/2006/main">
  <authors>
    <author>Финагина Елена</author>
  </authors>
  <commentList>
    <comment ref="F10" authorId="0">
      <text>
        <r>
          <rPr>
            <sz val="9"/>
            <color indexed="81"/>
            <rFont val="Tahoma"/>
            <family val="2"/>
            <charset val="204"/>
          </rPr>
          <t xml:space="preserve">Перераспределение средств
Получено больше пожертвований (167900 рублей), чем было необходимо (165000 рублей), оставшиеся средства (2900 рублей) использованы для лечения других детей согласно оферте:
1147,07 рублей - на лечение Лилии Пономаревой
1752,93 рублей - на лечение Павла Филоненко
</t>
        </r>
      </text>
    </comment>
    <comment ref="F11" authorId="0">
      <text>
        <r>
          <rPr>
            <sz val="9"/>
            <color indexed="81"/>
            <rFont val="Tahoma"/>
            <family val="2"/>
            <charset val="204"/>
          </rPr>
          <t xml:space="preserve">Перераспределение средств
Получено больше пожертвований (68051,29 рублей), чем было необходимо (63500 рублей), оставшиеся средства - 2051,29 рублей- использованы для лечения Акима Беха
- 2500 рублей использованы для формирования Резервного фонда
</t>
        </r>
      </text>
    </comment>
    <comment ref="F16" authorId="0">
      <text>
        <r>
          <rPr>
            <sz val="9"/>
            <color indexed="81"/>
            <rFont val="Tahoma"/>
            <family val="2"/>
            <charset val="204"/>
          </rPr>
          <t xml:space="preserve">Перераспределение средств
Получено больше пожертвований (33067,53 рублей), чем было необходимо (33000 рублей), оставшиеся средства - 67,53 рублей- использованы для лечения Анастасии Миллер 2 сбор
</t>
        </r>
      </text>
    </comment>
  </commentList>
</comments>
</file>

<file path=xl/comments2.xml><?xml version="1.0" encoding="utf-8"?>
<comments xmlns="http://schemas.openxmlformats.org/spreadsheetml/2006/main">
  <authors>
    <author>Финагина Елена</author>
  </authors>
  <commentList>
    <comment ref="B264" authorId="0">
      <text>
        <r>
          <rPr>
            <b/>
            <sz val="9"/>
            <color indexed="81"/>
            <rFont val="Tahoma"/>
            <family val="2"/>
            <charset val="204"/>
          </rPr>
          <t>Акция "Аллея жизни"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<sst xmlns="http://schemas.openxmlformats.org/spreadsheetml/2006/main" count="7428" uniqueCount="1170">
  <si>
    <t>надо</t>
  </si>
  <si>
    <t>собрано*</t>
  </si>
  <si>
    <t>На лечение детей</t>
  </si>
  <si>
    <t>Назначение платежа</t>
  </si>
  <si>
    <t>Дата</t>
  </si>
  <si>
    <t>Фамилия / Наименование компании</t>
  </si>
  <si>
    <t>Имя</t>
  </si>
  <si>
    <t>Отчество</t>
  </si>
  <si>
    <t>(пусто)</t>
  </si>
  <si>
    <t>На уставную деятельность</t>
  </si>
  <si>
    <t>Итог</t>
  </si>
  <si>
    <t>Уставная деятельность</t>
  </si>
  <si>
    <t>Уставная деятельность Итог</t>
  </si>
  <si>
    <t>(пусто) Итог</t>
  </si>
  <si>
    <t>Общий итог</t>
  </si>
  <si>
    <t>Сумма</t>
  </si>
  <si>
    <t>Елена</t>
  </si>
  <si>
    <t>Финагина</t>
  </si>
  <si>
    <t>Игоревна</t>
  </si>
  <si>
    <t>Отчет о поступлении процентов по депозитам в 2016 году</t>
  </si>
  <si>
    <t>Николаевна</t>
  </si>
  <si>
    <t>остаток к сбору</t>
  </si>
  <si>
    <t>Владимировна</t>
  </si>
  <si>
    <t>Анонимное пожертвование</t>
  </si>
  <si>
    <t>Андрей</t>
  </si>
  <si>
    <t>Викторович</t>
  </si>
  <si>
    <t>2016 год</t>
  </si>
  <si>
    <t>Максим</t>
  </si>
  <si>
    <t>Катя Грошева</t>
  </si>
  <si>
    <t>Резерв экстренной помощи</t>
  </si>
  <si>
    <r>
      <t xml:space="preserve">На формирование </t>
    </r>
    <r>
      <rPr>
        <b/>
        <sz val="10"/>
        <rFont val="Arial"/>
        <family val="2"/>
        <charset val="204"/>
      </rPr>
      <t xml:space="preserve">Резерва экстренной помощи </t>
    </r>
  </si>
  <si>
    <t>* - в случае, если получено больше пожертвований, чем необходимо конкретному ребенку, оставшиеся средства будут использованы для лечения других детей, либо направлены в Резерв экстренной помощи</t>
  </si>
  <si>
    <t>Ольга</t>
  </si>
  <si>
    <t>Александрович</t>
  </si>
  <si>
    <t>Наталья</t>
  </si>
  <si>
    <t>Elena</t>
  </si>
  <si>
    <t>Olga</t>
  </si>
  <si>
    <t xml:space="preserve">Elena </t>
  </si>
  <si>
    <t xml:space="preserve">ELENA </t>
  </si>
  <si>
    <t xml:space="preserve">irina </t>
  </si>
  <si>
    <t>Итого</t>
  </si>
  <si>
    <t>Названия строк</t>
  </si>
  <si>
    <t>Сумма по полю Сумма</t>
  </si>
  <si>
    <t>Товар</t>
  </si>
  <si>
    <t>Сувенир Кружка</t>
  </si>
  <si>
    <t>TKACHEVA</t>
  </si>
  <si>
    <t>ELENA</t>
  </si>
  <si>
    <t>Резерв экстренной помощи Итог</t>
  </si>
  <si>
    <t xml:space="preserve">SVETLANA </t>
  </si>
  <si>
    <t>Marina</t>
  </si>
  <si>
    <t>OLGA</t>
  </si>
  <si>
    <t>Anna</t>
  </si>
  <si>
    <t>chukin</t>
  </si>
  <si>
    <t>Резерв экстренной помощи на 01.01.2017г.</t>
  </si>
  <si>
    <r>
      <t xml:space="preserve">На лечение </t>
    </r>
    <r>
      <rPr>
        <b/>
        <sz val="10"/>
        <rFont val="Arial"/>
        <family val="2"/>
        <charset val="204"/>
      </rPr>
      <t>Лилии Пономаревой</t>
    </r>
  </si>
  <si>
    <r>
      <t xml:space="preserve">На лечение </t>
    </r>
    <r>
      <rPr>
        <b/>
        <sz val="10"/>
        <rFont val="Arial"/>
        <family val="2"/>
        <charset val="204"/>
      </rPr>
      <t>Павла Филоненко</t>
    </r>
  </si>
  <si>
    <r>
      <t xml:space="preserve">На лечение </t>
    </r>
    <r>
      <rPr>
        <b/>
        <sz val="10"/>
        <rFont val="Arial"/>
        <family val="2"/>
        <charset val="204"/>
      </rPr>
      <t>Владислава Хохленко</t>
    </r>
  </si>
  <si>
    <r>
      <t xml:space="preserve">На проект </t>
    </r>
    <r>
      <rPr>
        <b/>
        <sz val="10"/>
        <rFont val="Arial"/>
        <family val="2"/>
        <charset val="204"/>
      </rPr>
      <t>Цветы жизни 2017</t>
    </r>
  </si>
  <si>
    <t>Отчет о поступлении благотворительных пожертвований в 2017 году</t>
  </si>
  <si>
    <t xml:space="preserve">Уплачены проценты за период 01.11.2016 по 02.12.2016 </t>
  </si>
  <si>
    <t>Пожертвования за 06.01.2017 на Добро Mail.ru</t>
  </si>
  <si>
    <t>Пожертвования за 07.01.2017 на Добро Mail.ru</t>
  </si>
  <si>
    <t>Никита Хололеенко</t>
  </si>
  <si>
    <t>Никита Хололеенко Итог</t>
  </si>
  <si>
    <t>Владислав Хохленко</t>
  </si>
  <si>
    <t>Пожертвования за 10.01.2017 на Яндекс.Касса</t>
  </si>
  <si>
    <t>Проект "Цветы жизни" 2017</t>
  </si>
  <si>
    <t>Проект "Цветы жизни" 2017 Итог</t>
  </si>
  <si>
    <t>Владислав Хохленко Итог</t>
  </si>
  <si>
    <t>prutskoy</t>
  </si>
  <si>
    <t>boris</t>
  </si>
  <si>
    <t>voitov</t>
  </si>
  <si>
    <t>Maksim</t>
  </si>
  <si>
    <t>NEKOZ</t>
  </si>
  <si>
    <t>SVETLANA</t>
  </si>
  <si>
    <t>kudimova</t>
  </si>
  <si>
    <t>Anzhelika</t>
  </si>
  <si>
    <t>Пожертвования за 11.01.2017 на Яндекс.Касса</t>
  </si>
  <si>
    <t>Smirnov</t>
  </si>
  <si>
    <t xml:space="preserve">Sergey </t>
  </si>
  <si>
    <r>
      <t>На лечение</t>
    </r>
    <r>
      <rPr>
        <b/>
        <sz val="10"/>
        <rFont val="Arial"/>
        <family val="2"/>
        <charset val="204"/>
      </rPr>
      <t xml:space="preserve"> Никиты Хололеенко</t>
    </r>
  </si>
  <si>
    <t>fisyuk</t>
  </si>
  <si>
    <t>chechInene</t>
  </si>
  <si>
    <t xml:space="preserve">Anastasia </t>
  </si>
  <si>
    <t>klevannyy</t>
  </si>
  <si>
    <t xml:space="preserve">Leonid </t>
  </si>
  <si>
    <t xml:space="preserve">LIKHODEDOVA </t>
  </si>
  <si>
    <t>yULIIA</t>
  </si>
  <si>
    <t>MARININA</t>
  </si>
  <si>
    <t>Sheremeteva</t>
  </si>
  <si>
    <t>petushkova</t>
  </si>
  <si>
    <t xml:space="preserve">Tatyana </t>
  </si>
  <si>
    <t>BONDARENKO</t>
  </si>
  <si>
    <t xml:space="preserve">VLADIMIR </t>
  </si>
  <si>
    <t>IVANOVA</t>
  </si>
  <si>
    <t>MIKHALEVICH</t>
  </si>
  <si>
    <t>ANDREY</t>
  </si>
  <si>
    <t>pankov</t>
  </si>
  <si>
    <t xml:space="preserve">mikhail </t>
  </si>
  <si>
    <t>Пожертвования за 12.01.2017 на Яндекс.Касса</t>
  </si>
  <si>
    <t>Королев</t>
  </si>
  <si>
    <t>Савенкова</t>
  </si>
  <si>
    <t>Павел Филоненко</t>
  </si>
  <si>
    <t>Prutskoy</t>
  </si>
  <si>
    <t>Boris</t>
  </si>
  <si>
    <t>KHRAPKO</t>
  </si>
  <si>
    <t xml:space="preserve">EKATERINA </t>
  </si>
  <si>
    <t>VESELOV</t>
  </si>
  <si>
    <t>VLADIMIR</t>
  </si>
  <si>
    <t>murnaeva</t>
  </si>
  <si>
    <t>yuliya</t>
  </si>
  <si>
    <t>menovshchikova</t>
  </si>
  <si>
    <t>Ekaterina</t>
  </si>
  <si>
    <t>smirnov</t>
  </si>
  <si>
    <t xml:space="preserve">viacheslav </t>
  </si>
  <si>
    <t>IGNATOVA</t>
  </si>
  <si>
    <t>IRINA</t>
  </si>
  <si>
    <t>dobrusev</t>
  </si>
  <si>
    <t xml:space="preserve">Pavel </t>
  </si>
  <si>
    <t>zadylyak</t>
  </si>
  <si>
    <t>Maria</t>
  </si>
  <si>
    <t>spitsyna</t>
  </si>
  <si>
    <t>elena</t>
  </si>
  <si>
    <t>avenena</t>
  </si>
  <si>
    <t>MAKARENKO</t>
  </si>
  <si>
    <t>KSENIYA</t>
  </si>
  <si>
    <t>Morozova</t>
  </si>
  <si>
    <t>lilia</t>
  </si>
  <si>
    <t>porozova</t>
  </si>
  <si>
    <t>Evgenia</t>
  </si>
  <si>
    <t>DERGUNOVA</t>
  </si>
  <si>
    <t>shibilkina</t>
  </si>
  <si>
    <t xml:space="preserve">Natalia </t>
  </si>
  <si>
    <t>soslyuk</t>
  </si>
  <si>
    <t xml:space="preserve">svetlana </t>
  </si>
  <si>
    <t>Павел Филоненко Итог</t>
  </si>
  <si>
    <t>kalinina</t>
  </si>
  <si>
    <t>Shipil</t>
  </si>
  <si>
    <t>Denis</t>
  </si>
  <si>
    <t>Vasiliy</t>
  </si>
  <si>
    <t>borodina</t>
  </si>
  <si>
    <t xml:space="preserve">yulia </t>
  </si>
  <si>
    <t>Korogodskaya</t>
  </si>
  <si>
    <t>konstantinova</t>
  </si>
  <si>
    <t>Tatiana</t>
  </si>
  <si>
    <t>Rylkova</t>
  </si>
  <si>
    <t>Valeria</t>
  </si>
  <si>
    <t>Askerova</t>
  </si>
  <si>
    <t xml:space="preserve">Marina </t>
  </si>
  <si>
    <t>gakusha</t>
  </si>
  <si>
    <t>denis</t>
  </si>
  <si>
    <t>selyanina</t>
  </si>
  <si>
    <t xml:space="preserve">Oxana </t>
  </si>
  <si>
    <t>Kosolapova</t>
  </si>
  <si>
    <t>OLEFIRENKO</t>
  </si>
  <si>
    <t>DMITRIY</t>
  </si>
  <si>
    <t>denisyuk</t>
  </si>
  <si>
    <t>galatina</t>
  </si>
  <si>
    <t>zAPOROZHTSEVA</t>
  </si>
  <si>
    <t>Т</t>
  </si>
  <si>
    <t>Aleksandrov</t>
  </si>
  <si>
    <t xml:space="preserve">K </t>
  </si>
  <si>
    <t>dadhkovskaya</t>
  </si>
  <si>
    <t>yana</t>
  </si>
  <si>
    <t>ivanko</t>
  </si>
  <si>
    <t>Puskova</t>
  </si>
  <si>
    <t>marina</t>
  </si>
  <si>
    <t>Fomina</t>
  </si>
  <si>
    <t>irina</t>
  </si>
  <si>
    <t>moiseeva</t>
  </si>
  <si>
    <t>Aleksandra</t>
  </si>
  <si>
    <t>stepanova</t>
  </si>
  <si>
    <t xml:space="preserve">darya </t>
  </si>
  <si>
    <t>zaytseva</t>
  </si>
  <si>
    <t xml:space="preserve">elena </t>
  </si>
  <si>
    <t>IGUMNOVA</t>
  </si>
  <si>
    <t>MARINA</t>
  </si>
  <si>
    <t>NASHCHEKINA</t>
  </si>
  <si>
    <t>VAKUNOVA</t>
  </si>
  <si>
    <t>VALENTINA</t>
  </si>
  <si>
    <t>SUVOROV</t>
  </si>
  <si>
    <t>DMITRY</t>
  </si>
  <si>
    <t>Лилия Пономарева</t>
  </si>
  <si>
    <t xml:space="preserve">Boris </t>
  </si>
  <si>
    <t>Пожертвования за 13.01.2017 на Яндекс.Касса</t>
  </si>
  <si>
    <t>Пожертвования за 11.01.2017 на RBK</t>
  </si>
  <si>
    <t>Пожертвования за 12.01.2017 на RBK</t>
  </si>
  <si>
    <t>Пожертвования за 13.01.2017 на RBK</t>
  </si>
  <si>
    <t>Пожертвования за 14.01.2017 на RBK</t>
  </si>
  <si>
    <t>Пожертвования за 15.01.2017 на Яндекс.Касса</t>
  </si>
  <si>
    <t>Пожертвования за 17.01.2017 на RBK</t>
  </si>
  <si>
    <t>Пожертвования за 19.01.2017 на RBK</t>
  </si>
  <si>
    <t>Лилия Пономарева Итог</t>
  </si>
  <si>
    <t>Пожертвования за 16.01.2017 на Яндекс.Касса</t>
  </si>
  <si>
    <t>Пожертвования за 20.01.2017 на Яндекс.Касса</t>
  </si>
  <si>
    <t>Пожертвования за 22.01.2017 на Яндекс.Касса</t>
  </si>
  <si>
    <t>Пожертвования за 25.01.2017 на Яндекс.Касса</t>
  </si>
  <si>
    <t>Пожертвования за 14.01.2017 на Добро Mail.ru</t>
  </si>
  <si>
    <t>Михельсон</t>
  </si>
  <si>
    <t>Кондрат</t>
  </si>
  <si>
    <t>Карлович</t>
  </si>
  <si>
    <t>maksimova</t>
  </si>
  <si>
    <t xml:space="preserve">regina </t>
  </si>
  <si>
    <t>SYSOEVA</t>
  </si>
  <si>
    <t xml:space="preserve">vasiliy </t>
  </si>
  <si>
    <t>trubnikov</t>
  </si>
  <si>
    <t>Artem</t>
  </si>
  <si>
    <t>Diakova</t>
  </si>
  <si>
    <t>Бауэр</t>
  </si>
  <si>
    <t xml:space="preserve">Юлия </t>
  </si>
  <si>
    <t>Казакова</t>
  </si>
  <si>
    <t>Моисеев</t>
  </si>
  <si>
    <t>MUSTAFINA</t>
  </si>
  <si>
    <t>LARISA</t>
  </si>
  <si>
    <t>enge</t>
  </si>
  <si>
    <t>POLIKOVa</t>
  </si>
  <si>
    <t>cvetkova</t>
  </si>
  <si>
    <t>nina</t>
  </si>
  <si>
    <t>SHUPSRSKY</t>
  </si>
  <si>
    <t>Kardapoltseva</t>
  </si>
  <si>
    <t>shatokhina</t>
  </si>
  <si>
    <t xml:space="preserve">olga </t>
  </si>
  <si>
    <t>mazaeva</t>
  </si>
  <si>
    <t>yulia</t>
  </si>
  <si>
    <t>FEDOTOVA</t>
  </si>
  <si>
    <t>TATYANA</t>
  </si>
  <si>
    <t>Пожертвования за 18.01.2017 на Добро Mail.ru</t>
  </si>
  <si>
    <t>Куренкова</t>
  </si>
  <si>
    <t>ИП КОСТАНДОВ ЭДУАРД ВИКТОРОВИЧ</t>
  </si>
  <si>
    <t>Пожертвования за 22.01.2017 на Добро Mail.ru</t>
  </si>
  <si>
    <t>МОУСОШ№1 ИМ.С.И.ГУСЕВА</t>
  </si>
  <si>
    <t>ИРИНА</t>
  </si>
  <si>
    <t>ПЕТРОВНА</t>
  </si>
  <si>
    <t>ООО "Евролаб"</t>
  </si>
  <si>
    <t>Пожертвования за 28.01.2017 на Яндекс.Касса</t>
  </si>
  <si>
    <t>Царева</t>
  </si>
  <si>
    <t>Михайловна</t>
  </si>
  <si>
    <t>tsymbal</t>
  </si>
  <si>
    <t>Viktoriya</t>
  </si>
  <si>
    <t>BALUEVA</t>
  </si>
  <si>
    <t xml:space="preserve">OKSANA </t>
  </si>
  <si>
    <t>MUNITS</t>
  </si>
  <si>
    <t>EVGENIY</t>
  </si>
  <si>
    <t>Даша Ленькова</t>
  </si>
  <si>
    <r>
      <t>На лечение</t>
    </r>
    <r>
      <rPr>
        <b/>
        <sz val="10"/>
        <rFont val="Arial"/>
        <family val="2"/>
        <charset val="204"/>
      </rPr>
      <t xml:space="preserve"> Даши Леньковой</t>
    </r>
  </si>
  <si>
    <r>
      <t>На лечение</t>
    </r>
    <r>
      <rPr>
        <b/>
        <sz val="10"/>
        <rFont val="Arial"/>
        <family val="2"/>
        <charset val="204"/>
      </rPr>
      <t xml:space="preserve"> Каролины Ильиной</t>
    </r>
  </si>
  <si>
    <t>Даша Ленькова Итог</t>
  </si>
  <si>
    <t>Ягнешко</t>
  </si>
  <si>
    <t>Каролина Ильина</t>
  </si>
  <si>
    <t>Пожертвования за 27.01.2017 на Добро Mail.ru</t>
  </si>
  <si>
    <t>Пожертвования за 28.01.2017 на Добро Mail.ru</t>
  </si>
  <si>
    <t>Пожертвования за 29.01.2017 на Добро Mail.ru</t>
  </si>
  <si>
    <t>Каролина Ильина Итог</t>
  </si>
  <si>
    <t>Пожертвования за 30.01.2017 на Добро Mail.ru</t>
  </si>
  <si>
    <t>Пожертвования за 31.01.2017 на Яндекс.Касса</t>
  </si>
  <si>
    <t>tsvetkova</t>
  </si>
  <si>
    <t>ZHERNOSENKO</t>
  </si>
  <si>
    <t xml:space="preserve">IULIIA </t>
  </si>
  <si>
    <t>RUDOVA</t>
  </si>
  <si>
    <t>TaTyANA</t>
  </si>
  <si>
    <t>lyashenko</t>
  </si>
  <si>
    <t>ValeriA</t>
  </si>
  <si>
    <t>sukhanova</t>
  </si>
  <si>
    <t>Nekoz</t>
  </si>
  <si>
    <t>svetlana</t>
  </si>
  <si>
    <t>syrets</t>
  </si>
  <si>
    <t>maxim</t>
  </si>
  <si>
    <t>Пожертвования за 01.02.2017 на Яндекс.Касса</t>
  </si>
  <si>
    <t>ООО "КИО"</t>
  </si>
  <si>
    <t>ustich</t>
  </si>
  <si>
    <t xml:space="preserve">NATALIYA </t>
  </si>
  <si>
    <t>Peshehonova</t>
  </si>
  <si>
    <t>Olesy</t>
  </si>
  <si>
    <t>Gensitskaya</t>
  </si>
  <si>
    <t>kRISTINA</t>
  </si>
  <si>
    <t>Пожертвования за 01.02.2017 на Добро Mail.ru</t>
  </si>
  <si>
    <t>Пожертвования за 31.01.2017 на RBK</t>
  </si>
  <si>
    <t>Пожертвования за 02.02.2017 на Яндекс.Касса</t>
  </si>
  <si>
    <t>GORJUNOVa</t>
  </si>
  <si>
    <t>KOSTANDOVA</t>
  </si>
  <si>
    <t>koncheva</t>
  </si>
  <si>
    <t xml:space="preserve">MARIYA </t>
  </si>
  <si>
    <t>Пожертвования за 03.02.2017 на Яндекс.Касса</t>
  </si>
  <si>
    <t>Kolenkova</t>
  </si>
  <si>
    <t>Veronika</t>
  </si>
  <si>
    <t>Пожертвования за 02.02.2017 - 04.02.2017 на Добро Mail.ru</t>
  </si>
  <si>
    <t>anisimova</t>
  </si>
  <si>
    <t>anna</t>
  </si>
  <si>
    <t>KHOKHLOVA</t>
  </si>
  <si>
    <t xml:space="preserve">ALLA </t>
  </si>
  <si>
    <t>markov</t>
  </si>
  <si>
    <t>Пожертвования за 05.02.2017 - 07.02.2017 на Добро Mail.ru</t>
  </si>
  <si>
    <t>Пожертвования за 08.02.2017 на Яндекс.Касса</t>
  </si>
  <si>
    <t>Пожертвования за 10.02.2017 на Яндекс.Касса</t>
  </si>
  <si>
    <t>Пожертвования за 13.02.2017 на Яндекс.Касса</t>
  </si>
  <si>
    <t>Пожертвования за 08.02.2017 - 12.02.2017 на Добро Mail.ru</t>
  </si>
  <si>
    <t>Пожертвования за 13.02.2017 - 14.02.2017 на Добро Mail.ru</t>
  </si>
  <si>
    <t>Пожертвования за 14.02.2017 на Яндекс.Касса</t>
  </si>
  <si>
    <t>Пожертвования на 7715 за октябрь - декабрь 2016</t>
  </si>
  <si>
    <t>Инкассация ящиков для пожертвований</t>
  </si>
  <si>
    <t>София Кондратьева</t>
  </si>
  <si>
    <t>Инкассация ящиков для пожертвований на хоккейном турнире</t>
  </si>
  <si>
    <r>
      <t>На лечение</t>
    </r>
    <r>
      <rPr>
        <b/>
        <sz val="10"/>
        <rFont val="Arial"/>
        <family val="2"/>
        <charset val="204"/>
      </rPr>
      <t xml:space="preserve"> Софии Кондратьевой</t>
    </r>
  </si>
  <si>
    <t>София Кондратьева Итог</t>
  </si>
  <si>
    <t>Пожертвования за 17.02.2017 на Яндекс.Касса</t>
  </si>
  <si>
    <t>Пожертвования за 17.02.2017 на Добро Mail.ru</t>
  </si>
  <si>
    <t>ООО "СЗТЭС"</t>
  </si>
  <si>
    <t>ООО "ЕВРОЛАБ"</t>
  </si>
  <si>
    <t>Николь Леонтьева</t>
  </si>
  <si>
    <t>Пожертвования за 21.02.2017 на Яндекс.Касса</t>
  </si>
  <si>
    <t>Сафронова</t>
  </si>
  <si>
    <t>Евгения</t>
  </si>
  <si>
    <t>Васильевна</t>
  </si>
  <si>
    <t>Ксения Шутова</t>
  </si>
  <si>
    <t>Константиновна</t>
  </si>
  <si>
    <t>Пожертвования за 22-23.02.2017 на Добро Mail.ru</t>
  </si>
  <si>
    <t>Пожертвования за 27.02.2017 на Яндекс.Касса</t>
  </si>
  <si>
    <t>Пожертвования за 01.03.2017 на Яндекс.Касса</t>
  </si>
  <si>
    <t>Ксения Шутова Итог</t>
  </si>
  <si>
    <t>Николь Леонтьева Итог</t>
  </si>
  <si>
    <r>
      <t>На лечение</t>
    </r>
    <r>
      <rPr>
        <b/>
        <sz val="10"/>
        <rFont val="Arial"/>
        <family val="2"/>
        <charset val="204"/>
      </rPr>
      <t xml:space="preserve"> Ксении Шутовой</t>
    </r>
  </si>
  <si>
    <r>
      <t>На лечение</t>
    </r>
    <r>
      <rPr>
        <b/>
        <sz val="10"/>
        <rFont val="Arial"/>
        <family val="2"/>
        <charset val="204"/>
      </rPr>
      <t xml:space="preserve"> Николь Леонтьевой</t>
    </r>
  </si>
  <si>
    <t xml:space="preserve">Уплачены проценты за период 14.02.2017 по 20.02.2017 </t>
  </si>
  <si>
    <t>Отчет о поступлении процентов по депозитам в 2017 году</t>
  </si>
  <si>
    <t>Пожертвования за 28.02.2017 на Добро Mail.ru</t>
  </si>
  <si>
    <t>Пожертвования за 27.02.2017 на Добро Mail.ru</t>
  </si>
  <si>
    <t>Пожертвования за 02.03.2017 на Добро Mail.ru</t>
  </si>
  <si>
    <t>Пожертвования за 10.03.2017 на Добро Mail.ru</t>
  </si>
  <si>
    <t>Пожертвования за 14.03.2017 на Добро Mail.ru</t>
  </si>
  <si>
    <t>Пожертвования за 22.03.2017 на Добро Mail.ru</t>
  </si>
  <si>
    <t>Пожертвования за 05.03.2017 на Добро Mail.ru</t>
  </si>
  <si>
    <t>Пожертвования за 06.03.2017 на Яндекс.Касса</t>
  </si>
  <si>
    <t>Пожертвования за 19.03.2017 на Яндекс.Касса</t>
  </si>
  <si>
    <t>Пожертвования за 24.03.2017 на Яндекс.Касса</t>
  </si>
  <si>
    <t>ШИХШАБЕКОВА ЛУАРАТ РАСУЛОВНА</t>
  </si>
  <si>
    <r>
      <t>На лечение</t>
    </r>
    <r>
      <rPr>
        <b/>
        <sz val="10"/>
        <rFont val="Arial"/>
        <family val="2"/>
        <charset val="204"/>
      </rPr>
      <t xml:space="preserve"> Акима Беха</t>
    </r>
  </si>
  <si>
    <t>Аким Бех</t>
  </si>
  <si>
    <t>Elena Postanogova</t>
  </si>
  <si>
    <t>Ekaterina Nesterova</t>
  </si>
  <si>
    <t>Аким Бех Итог</t>
  </si>
  <si>
    <t>Каровайчик</t>
  </si>
  <si>
    <t>Денис</t>
  </si>
  <si>
    <t>Владимирович</t>
  </si>
  <si>
    <t>Уплачены проценты</t>
  </si>
  <si>
    <t>Пожертвования за 26.03.2017 на Яндекс.Касса</t>
  </si>
  <si>
    <t>Николаенко</t>
  </si>
  <si>
    <t>Алексеевна</t>
  </si>
  <si>
    <r>
      <t>На лечение</t>
    </r>
    <r>
      <rPr>
        <b/>
        <sz val="10"/>
        <rFont val="Arial"/>
        <family val="2"/>
        <charset val="204"/>
      </rPr>
      <t xml:space="preserve"> Александры Авраменко</t>
    </r>
  </si>
  <si>
    <t>Александра Авраменко</t>
  </si>
  <si>
    <t>NOSKOV</t>
  </si>
  <si>
    <t xml:space="preserve">VITALIY </t>
  </si>
  <si>
    <t>kozhemyakin</t>
  </si>
  <si>
    <t xml:space="preserve">denis </t>
  </si>
  <si>
    <t>zheltova</t>
  </si>
  <si>
    <t xml:space="preserve">Irina </t>
  </si>
  <si>
    <t xml:space="preserve">marina </t>
  </si>
  <si>
    <t>shushkova</t>
  </si>
  <si>
    <t>yuliYa</t>
  </si>
  <si>
    <t xml:space="preserve">
MERKUSHOV</t>
  </si>
  <si>
    <t xml:space="preserve">IGOR </t>
  </si>
  <si>
    <t xml:space="preserve">Vasiliy </t>
  </si>
  <si>
    <t>Grushevskaya</t>
  </si>
  <si>
    <t>K.</t>
  </si>
  <si>
    <t xml:space="preserve">da </t>
  </si>
  <si>
    <t>evgenii</t>
  </si>
  <si>
    <t>Пожертвования за 28.03.2017 на Яндекс.Касса</t>
  </si>
  <si>
    <t>Дмитрий Шевчук</t>
  </si>
  <si>
    <r>
      <t>На лечение</t>
    </r>
    <r>
      <rPr>
        <b/>
        <sz val="10"/>
        <rFont val="Arial"/>
        <family val="2"/>
        <charset val="204"/>
      </rPr>
      <t xml:space="preserve"> Дмитрия Шевчука</t>
    </r>
  </si>
  <si>
    <t>БОНДАРЕВ</t>
  </si>
  <si>
    <t xml:space="preserve">АЛЕКСЕЙ </t>
  </si>
  <si>
    <t>ВАЛЕРЬЕВИЧ</t>
  </si>
  <si>
    <t>Дмитрий Шевчук Итог</t>
  </si>
  <si>
    <t>Александра Авраменко Итог</t>
  </si>
  <si>
    <t>manukyan</t>
  </si>
  <si>
    <t xml:space="preserve">vachagan </t>
  </si>
  <si>
    <t>SAKHAROVA</t>
  </si>
  <si>
    <t xml:space="preserve">TATYANA </t>
  </si>
  <si>
    <t>chernobylets</t>
  </si>
  <si>
    <t xml:space="preserve">Olga </t>
  </si>
  <si>
    <t>Togobitskaya</t>
  </si>
  <si>
    <t xml:space="preserve">A </t>
  </si>
  <si>
    <t xml:space="preserve"> Popova</t>
  </si>
  <si>
    <t>Tatyana</t>
  </si>
  <si>
    <t>prokofev</t>
  </si>
  <si>
    <t xml:space="preserve">Vladimir </t>
  </si>
  <si>
    <t>shishkov</t>
  </si>
  <si>
    <t xml:space="preserve">aleksey </t>
  </si>
  <si>
    <t xml:space="preserve">Valeria </t>
  </si>
  <si>
    <t>sereda</t>
  </si>
  <si>
    <t xml:space="preserve">evgeny </t>
  </si>
  <si>
    <t>Bushueva</t>
  </si>
  <si>
    <t>semina</t>
  </si>
  <si>
    <t xml:space="preserve">Lydmila </t>
  </si>
  <si>
    <t>pachin</t>
  </si>
  <si>
    <t>Aleksandr</t>
  </si>
  <si>
    <t>DURyshin</t>
  </si>
  <si>
    <t xml:space="preserve">Evgeny </t>
  </si>
  <si>
    <t>Слепчатова</t>
  </si>
  <si>
    <t>Инкассация ящика для  сбора пожертвований, установленного в зоопарке "Страна Енотия"</t>
  </si>
  <si>
    <t>СОБОЛЕВА</t>
  </si>
  <si>
    <t xml:space="preserve">ВАЛЕНТИНА </t>
  </si>
  <si>
    <t>КИРИЛЛОВНА</t>
  </si>
  <si>
    <t>Инкассация ящиков для  сбора пожертвований, установленных на АЗС "Нефтегаз"</t>
  </si>
  <si>
    <t>Александр</t>
  </si>
  <si>
    <t>Сергеевич</t>
  </si>
  <si>
    <t>Пожертвование на РБК 27.03.2017</t>
  </si>
  <si>
    <t>Пожертвования за 27.03.2017 на Добро Mail.ru</t>
  </si>
  <si>
    <t>Пожертвования за 28.03.2017 на Добро Mail.ru</t>
  </si>
  <si>
    <t>Пожертвования за 29.03.2017 на Добро Mail.ru</t>
  </si>
  <si>
    <t>Пожертвования за 30.03.2017 на Добро Mail.ru</t>
  </si>
  <si>
    <t>Пожертвования за 01.04.2017 на Добро Mail.ru</t>
  </si>
  <si>
    <t>Пожертвования за 02.04.2017 на Добро Mail.ru</t>
  </si>
  <si>
    <t>Пожертвования за 03.04.2017 на Добро Mail.ru</t>
  </si>
  <si>
    <t>Пожертвования за 04.04.2017 на Добро Mail.ru</t>
  </si>
  <si>
    <t>Пожертвования за 04.04.2017 на Яндекс.Касса</t>
  </si>
  <si>
    <t>Пожертвования за 06.04.2017 на Яндекс.Касса</t>
  </si>
  <si>
    <t>Пожертвования за 05.04.2017 на Добро Mail.ru</t>
  </si>
  <si>
    <t>Общероссийский общественный фонд "Национальный благотворительный фонд СМС на номер 7715 январь, февраль 2017г.</t>
  </si>
  <si>
    <t>Пожертвования за 10.04.2017 на Яндекс.Касса</t>
  </si>
  <si>
    <r>
      <t>На лечение</t>
    </r>
    <r>
      <rPr>
        <b/>
        <sz val="10"/>
        <rFont val="Arial"/>
        <family val="2"/>
        <charset val="204"/>
      </rPr>
      <t xml:space="preserve"> Анастасии Каленкович</t>
    </r>
  </si>
  <si>
    <t>Анастасия Каленкович</t>
  </si>
  <si>
    <t>Анастасия Каленкович Итог</t>
  </si>
  <si>
    <t xml:space="preserve">Tikhomirova </t>
  </si>
  <si>
    <t>KRASOVSKYA</t>
  </si>
  <si>
    <t xml:space="preserve">NADEZHDA </t>
  </si>
  <si>
    <t>murnseva</t>
  </si>
  <si>
    <t xml:space="preserve">yuliya </t>
  </si>
  <si>
    <t>RYAZANOV</t>
  </si>
  <si>
    <t xml:space="preserve">DENIS </t>
  </si>
  <si>
    <t xml:space="preserve">DMITRIY </t>
  </si>
  <si>
    <t>pimpf101@inbox.ru</t>
  </si>
  <si>
    <t>katanov</t>
  </si>
  <si>
    <t xml:space="preserve">Aleksey </t>
  </si>
  <si>
    <t>GAVRILOV</t>
  </si>
  <si>
    <t xml:space="preserve">YURII </t>
  </si>
  <si>
    <t>Vjiola</t>
  </si>
  <si>
    <t>masalkova</t>
  </si>
  <si>
    <t>mikhalevich</t>
  </si>
  <si>
    <t>Andrey</t>
  </si>
  <si>
    <t>torkunyak</t>
  </si>
  <si>
    <t xml:space="preserve">alexander </t>
  </si>
  <si>
    <t>Mordavchenkova</t>
  </si>
  <si>
    <t>Vartanova</t>
  </si>
  <si>
    <t>diana</t>
  </si>
  <si>
    <t>beregovaya</t>
  </si>
  <si>
    <t>Galina</t>
  </si>
  <si>
    <t>BOCHKAREV</t>
  </si>
  <si>
    <t>ANDREI</t>
  </si>
  <si>
    <t>stukashova</t>
  </si>
  <si>
    <t>Nataliia</t>
  </si>
  <si>
    <t>Shum</t>
  </si>
  <si>
    <t>krasnova</t>
  </si>
  <si>
    <t>Dina</t>
  </si>
  <si>
    <t>Пожертвования за 12.04.2017 на Яндекс.Касса</t>
  </si>
  <si>
    <t>Пожертвование на РБК 11.04.2017</t>
  </si>
  <si>
    <t>Пожертвования за 14.04.2017 на Яндекс.Касса</t>
  </si>
  <si>
    <t>Стеценко</t>
  </si>
  <si>
    <t>Юрий</t>
  </si>
  <si>
    <t xml:space="preserve">Начислены проценты за период 03.03.2017 по 30.03.2017 </t>
  </si>
  <si>
    <t>Инкассация ящиков для сбора пожертвований на празднике "День селедки"</t>
  </si>
  <si>
    <t>А</t>
  </si>
  <si>
    <t>С</t>
  </si>
  <si>
    <t>МИНАСОВИЧ</t>
  </si>
  <si>
    <t xml:space="preserve">АРАИК </t>
  </si>
  <si>
    <t>Пожертвования за 13.04.2017 на Добро Mail.ru</t>
  </si>
  <si>
    <t>Пожертвования за 14.04.2017 на Добро Mail.ru</t>
  </si>
  <si>
    <t>Пожертвования за 16.04.2017 на Добро Mail.ru</t>
  </si>
  <si>
    <t>Инкассация ящиков для сбора пожертвований, установленного в офисе Фонда</t>
  </si>
  <si>
    <t>Поступление пожертвований на терминалы Энерготрансбанка</t>
  </si>
  <si>
    <t>Фонд "КАФ" - "Вместе"</t>
  </si>
  <si>
    <t>Kriga</t>
  </si>
  <si>
    <t>Titkova</t>
  </si>
  <si>
    <t>IULIiA</t>
  </si>
  <si>
    <r>
      <t xml:space="preserve">На лечение </t>
    </r>
    <r>
      <rPr>
        <b/>
        <sz val="10"/>
        <rFont val="Arial"/>
        <family val="2"/>
        <charset val="204"/>
      </rPr>
      <t>Владислава Хохленко 2 сбор</t>
    </r>
  </si>
  <si>
    <t>Владислав Хохленко 2 сбор</t>
  </si>
  <si>
    <t>Владислав Хохленко 2 сбор Итог</t>
  </si>
  <si>
    <t>Пожертвования за 20.04.2017 на Яндекс.Касса</t>
  </si>
  <si>
    <t>Пожертвования за 22.04.2017 на Яндекс.Касса</t>
  </si>
  <si>
    <t>Пожертвования за 19.04.2017 на Яндекс.Касса</t>
  </si>
  <si>
    <t>Пожертвования за 19.04.2017 на Добро Mail.ru</t>
  </si>
  <si>
    <t>Пожертвования за 20.04.2017 на Добро Mail.ru</t>
  </si>
  <si>
    <t>Пожертвования за 22.04.2017 на Добро Mail.ru</t>
  </si>
  <si>
    <t>Пожертвования за 23.04.2017 на Добро Mail.ru</t>
  </si>
  <si>
    <t>Пожертвования за 21.04.2017 на Добро Mail.ru</t>
  </si>
  <si>
    <t>Пожертвования за 25.04.2017 на Яндекс.Касса</t>
  </si>
  <si>
    <t>Пожертвования за 27.04.2017 на Яндекс.Касса</t>
  </si>
  <si>
    <t>Пожертвования за 24.04.2017 на Добро Mail.ru</t>
  </si>
  <si>
    <t>Пожертвования за 25.04.2017 на Добро Mail.ru</t>
  </si>
  <si>
    <t>Пожертвования за 26.04.2017 на Добро Mail.ru</t>
  </si>
  <si>
    <t>Инкассация ящиков для сбора пожертвований, установленного в офисе Фонда - Акция "Аллея жизни"</t>
  </si>
  <si>
    <t>Богданов - Акция "Аллея жизни"</t>
  </si>
  <si>
    <t>ООО "РусТрансСервис" - Акция "Аллея жизни"</t>
  </si>
  <si>
    <t>ТОВМАСЯН - Акция "Аллея жизни"</t>
  </si>
  <si>
    <t>ООО "ЦЕНТР ФЕЙЕРВЕРКОВ "ХАН" - Акция "Аллея жизни"</t>
  </si>
  <si>
    <t>ООО "ТРАНС-ЭКСИМ" - Акция "Аллея жизни"</t>
  </si>
  <si>
    <t>ООО ФИТО-БАЛТ - Акция "Аллея жизни"</t>
  </si>
  <si>
    <t>ООО "Чинно Чиллини" - Акция "Аллея жизни"</t>
  </si>
  <si>
    <t>ООО "ДСВ Транспорт" - Акция "Аллея жизни"</t>
  </si>
  <si>
    <t>Пожертвования за 27.04.2017 на Добро Mail.ru</t>
  </si>
  <si>
    <t>Пожертвования за 28.04.2017 на Добро Mail.ru</t>
  </si>
  <si>
    <r>
      <t>На лечение</t>
    </r>
    <r>
      <rPr>
        <b/>
        <sz val="10"/>
        <rFont val="Arial"/>
        <family val="2"/>
        <charset val="204"/>
      </rPr>
      <t xml:space="preserve"> Анастасии Миллер</t>
    </r>
  </si>
  <si>
    <t>МЕГАФОН СЕВЕРО-ЗАПАДНЫЙ ФИЛИАЛ ОТКРЫТОГО АКЦИОНЕРНОГО ОБЩЕСТВА</t>
  </si>
  <si>
    <t>Инкассация ящиков для сбора пожертвований, установленного в магазине "Ювелирторг"</t>
  </si>
  <si>
    <t>Анастасия Миллер</t>
  </si>
  <si>
    <t>Анастасия Миллер Итог</t>
  </si>
  <si>
    <t>Пожертвования за 30.04.2017 на Добро Mail.ru</t>
  </si>
  <si>
    <t>Пожертвования за 01.05.2017 на Добро Mail.ru</t>
  </si>
  <si>
    <t>Прокаев - Акция "Аллея жизни"</t>
  </si>
  <si>
    <t>Пожертвования за 04.05.2017 на Яндекс.Касса</t>
  </si>
  <si>
    <t>Пожертвования за 05.05.2017 на Яндекс.Касса</t>
  </si>
  <si>
    <t>Пожертвования за 02.05.2017 на Добро Mail.ru</t>
  </si>
  <si>
    <t>Пожертвования за 05.05.2017 на Добро Mail.ru</t>
  </si>
  <si>
    <t xml:space="preserve">Уплачены проценты за период 17.01.2017 по 30.01.2017 </t>
  </si>
  <si>
    <t>Принятые пожертвования в терминалах ЭНЕРГОТРАНСБАНК</t>
  </si>
  <si>
    <t>Пожертвования за 12.05.2017 на Яндекс.Касса</t>
  </si>
  <si>
    <t>Пожертвования за 14.05.2017 на Добро Mail.ru</t>
  </si>
  <si>
    <t>Пожертвования за 15.05.2017 на Добро Mail.ru</t>
  </si>
  <si>
    <t>Пожертвования за 19.05.2017 на Добро Mail.ru</t>
  </si>
  <si>
    <t>Пожертвования за 15.05.2017 на Яндекс.Касса</t>
  </si>
  <si>
    <t>Инкассация ящиков для  сбора пожертвований, установленных на АЗС "Нефтегаз" (Советский пр-т, 290)</t>
  </si>
  <si>
    <t>Инкассация ящиков для  сбора пожертвований, установленных на АЗС "Нефтегаз" (Советский пр-т, 134)</t>
  </si>
  <si>
    <t>ФГАОУ ВО "БФУ им. И. Канта" - Акция "Аллея жизни"</t>
  </si>
  <si>
    <t>obsokov</t>
  </si>
  <si>
    <t>KALININA</t>
  </si>
  <si>
    <t>Пожертвования за 17.05.2017 на Яндекс.Касса</t>
  </si>
  <si>
    <t>Пожертвования за 21.05.2017 на Яндекс.Касса</t>
  </si>
  <si>
    <t>ALEYNIKOVA</t>
  </si>
  <si>
    <t>YULIA</t>
  </si>
  <si>
    <t>podskrebov</t>
  </si>
  <si>
    <t>Sergey</t>
  </si>
  <si>
    <t>KHARLAMOV</t>
  </si>
  <si>
    <t>SERGEY</t>
  </si>
  <si>
    <t>ukolov</t>
  </si>
  <si>
    <t>prUtskoy</t>
  </si>
  <si>
    <r>
      <t>На лечение</t>
    </r>
    <r>
      <rPr>
        <b/>
        <sz val="10"/>
        <rFont val="Arial"/>
        <family val="2"/>
        <charset val="204"/>
      </rPr>
      <t xml:space="preserve"> Анастасии Миллер 2 сбор</t>
    </r>
  </si>
  <si>
    <t>Анастасия Миллер 2 сбор</t>
  </si>
  <si>
    <t>golovachev</t>
  </si>
  <si>
    <t>parshina</t>
  </si>
  <si>
    <t>Yuliya</t>
  </si>
  <si>
    <t>Анастасия Миллер 2 сбор Итог</t>
  </si>
  <si>
    <t>SERDYUK</t>
  </si>
  <si>
    <t xml:space="preserve">YuliYa </t>
  </si>
  <si>
    <t xml:space="preserve">ANDREY </t>
  </si>
  <si>
    <t>solovieva</t>
  </si>
  <si>
    <t>bychkov</t>
  </si>
  <si>
    <t xml:space="preserve">Mikhail </t>
  </si>
  <si>
    <t>tishin</t>
  </si>
  <si>
    <t xml:space="preserve">Anton </t>
  </si>
  <si>
    <t>tkachenko</t>
  </si>
  <si>
    <t xml:space="preserve">Lyubov </t>
  </si>
  <si>
    <t>SAMSONOVA</t>
  </si>
  <si>
    <t xml:space="preserve">OLGA </t>
  </si>
  <si>
    <t>KALINKINA</t>
  </si>
  <si>
    <t>pereboev</t>
  </si>
  <si>
    <t xml:space="preserve">Valeriy </t>
  </si>
  <si>
    <t xml:space="preserve">VASILIY </t>
  </si>
  <si>
    <t>penkov</t>
  </si>
  <si>
    <t>vladimir</t>
  </si>
  <si>
    <t>KOLENCHUKOVA</t>
  </si>
  <si>
    <t>N.</t>
  </si>
  <si>
    <t xml:space="preserve">EVGENIY </t>
  </si>
  <si>
    <t>SHEVALDOV</t>
  </si>
  <si>
    <t xml:space="preserve">SERGEY </t>
  </si>
  <si>
    <t xml:space="preserve">YULIYA </t>
  </si>
  <si>
    <t>GAPANENOK</t>
  </si>
  <si>
    <t xml:space="preserve">ILYA </t>
  </si>
  <si>
    <t>musaeva</t>
  </si>
  <si>
    <t xml:space="preserve">Ekaterina </t>
  </si>
  <si>
    <t>KUDRYAVSKIY</t>
  </si>
  <si>
    <t xml:space="preserve">PAVEL </t>
  </si>
  <si>
    <t>sudarikov</t>
  </si>
  <si>
    <t xml:space="preserve">sergey </t>
  </si>
  <si>
    <t>Маркина</t>
  </si>
  <si>
    <t>Евгеньевна</t>
  </si>
  <si>
    <t>Пожертвования за 18.05.2017 на Добро Mail.ru</t>
  </si>
  <si>
    <t>Пожертвования за 20.05.2017 на Добро Mail.ru</t>
  </si>
  <si>
    <t>Пожертвования за 21.05.2017 на Добро Mail.ru</t>
  </si>
  <si>
    <t>Пожертвования за 22.05.2017 на Добро Mail.ru</t>
  </si>
  <si>
    <r>
      <t>На лечение</t>
    </r>
    <r>
      <rPr>
        <b/>
        <sz val="10"/>
        <rFont val="Arial"/>
        <family val="2"/>
        <charset val="204"/>
      </rPr>
      <t xml:space="preserve"> Евгения Соколова</t>
    </r>
  </si>
  <si>
    <t>Инкассация ящиков для  сбора пожертвований, установленных на АЗС "Нефтегаз" (Елизаветинская)</t>
  </si>
  <si>
    <t>Назаренко</t>
  </si>
  <si>
    <t>Олег</t>
  </si>
  <si>
    <t>Евгеньевич</t>
  </si>
  <si>
    <t xml:space="preserve">Инкассация ящиков для  сбора пожертвований, установленных в магазине "Нефрит" </t>
  </si>
  <si>
    <t xml:space="preserve">Инкассация ящиков для  сбора пожертвований, установленных в магазине "Оникс" </t>
  </si>
  <si>
    <t xml:space="preserve">Инкассация ящиков для  сбора пожертвований, установленных в магазине "Хризопраз" </t>
  </si>
  <si>
    <t xml:space="preserve">Инкассация ящиков для  сбора пожертвований, установленных в магазине "Рубин" </t>
  </si>
  <si>
    <t>zona@inbox.ru</t>
  </si>
  <si>
    <t>stronger777man@gmail.com</t>
  </si>
  <si>
    <t>i.malkova@consult-info.ru</t>
  </si>
  <si>
    <t>kronta@inbox.ru</t>
  </si>
  <si>
    <t>malkova</t>
  </si>
  <si>
    <t>MIKITICH</t>
  </si>
  <si>
    <t>Евгений Соколов</t>
  </si>
  <si>
    <t>RYLKOVA</t>
  </si>
  <si>
    <t>smirnova</t>
  </si>
  <si>
    <t>Евгений Соколов Итог</t>
  </si>
  <si>
    <t>Kristina</t>
  </si>
  <si>
    <t>shavildanova</t>
  </si>
  <si>
    <t>Zyabko</t>
  </si>
  <si>
    <t>Vyacheslav</t>
  </si>
  <si>
    <t>SULYAEV</t>
  </si>
  <si>
    <t xml:space="preserve">KAMIL </t>
  </si>
  <si>
    <t>mikhail</t>
  </si>
  <si>
    <t xml:space="preserve">markov </t>
  </si>
  <si>
    <t>Yulia</t>
  </si>
  <si>
    <t xml:space="preserve"> filippova</t>
  </si>
  <si>
    <t>Olesya</t>
  </si>
  <si>
    <t>zotina</t>
  </si>
  <si>
    <t xml:space="preserve">Daria </t>
  </si>
  <si>
    <t xml:space="preserve">Ермолович </t>
  </si>
  <si>
    <t>Ксения</t>
  </si>
  <si>
    <t>Паулов</t>
  </si>
  <si>
    <t xml:space="preserve">Андрей </t>
  </si>
  <si>
    <t>Леонидович</t>
  </si>
  <si>
    <t>Инкассация ящиков для  сбора пожертвований, установленных в танцевальной студии VIVA</t>
  </si>
  <si>
    <t>Пожертвования за 26.05.2017 на Яндекс.Касса</t>
  </si>
  <si>
    <t>Пожертвования за 27-28.05.2017 на Добро Mail.ru</t>
  </si>
  <si>
    <t>Пожертвования за 29.05.2017 на Яндекс.Касса</t>
  </si>
  <si>
    <t>Пожертвования за 31.05.2017 на Яндекс.Касса</t>
  </si>
  <si>
    <t>Пожертвования за 01.06.2017 на Яндекс.Касса</t>
  </si>
  <si>
    <t>Пожертвования за 30-31.05.2017 на Добро Mail.ru</t>
  </si>
  <si>
    <t>Некоммерческое партнерство оказания помощи людям в затруднительных жизненных обстоятельствах "И ВСЕ ЗА ОДНОГО"</t>
  </si>
  <si>
    <t xml:space="preserve">Уплачены проценты за период 16.05.2017 по 30.05.2017 </t>
  </si>
  <si>
    <t xml:space="preserve">Уплачены проценты за период 04.04.2017 по 10.05.2017 </t>
  </si>
  <si>
    <t>Пожертвования за 01-04.06.2017 на Добро Mail.ru</t>
  </si>
  <si>
    <t>Пожертвования за 06.06.2017 на Яндекс.Касса</t>
  </si>
  <si>
    <t>Пожертвования за 05.06.2017 на Добро Mail.ru</t>
  </si>
  <si>
    <r>
      <t>На лечение</t>
    </r>
    <r>
      <rPr>
        <b/>
        <sz val="10"/>
        <rFont val="Arial"/>
        <family val="2"/>
        <charset val="204"/>
      </rPr>
      <t xml:space="preserve"> Даши Ждановой</t>
    </r>
  </si>
  <si>
    <t>Калмыков</t>
  </si>
  <si>
    <t>Михаил</t>
  </si>
  <si>
    <t>Пожертвования за 10.06.2017 на Яндекс.Касса</t>
  </si>
  <si>
    <t>Пожертвования за 13.06.2017 на Яндекс.Касса</t>
  </si>
  <si>
    <t>Пожертвования за 12.06.2017 на Добро Mail.ru</t>
  </si>
  <si>
    <t>Пожертвования за 14.06.2017 на Добро Mail.ru</t>
  </si>
  <si>
    <t>Пожертвования за 17.06.2017 на Добро Mail.ru</t>
  </si>
  <si>
    <t>Пожертвования за 16.06.2017 на Яндекс.Касса</t>
  </si>
  <si>
    <t>Инкассация ящиков для  сбора пожертвований, установленных во время проведения конкурса "Открытка на счастье"</t>
  </si>
  <si>
    <t>Егоров</t>
  </si>
  <si>
    <t>Илья</t>
  </si>
  <si>
    <t>Пожертвования за 20.06.2017 на Яндекс.Касса</t>
  </si>
  <si>
    <t>Пожертвования за 19.06.2017 на Добро Mail.ru</t>
  </si>
  <si>
    <t>Пожертвования за 20.06.2017 на Добро Mail.ru</t>
  </si>
  <si>
    <t>Даша Жданова</t>
  </si>
  <si>
    <t>chaykovskaya</t>
  </si>
  <si>
    <t>Даша Жданова Итог</t>
  </si>
  <si>
    <t>Чернявский</t>
  </si>
  <si>
    <t>Пожертвования за 23.06.2017 на Яндекс.Касса</t>
  </si>
  <si>
    <t>Пожертвования за 26.06.2017 на Яндекс.Касса</t>
  </si>
  <si>
    <t>Пожертвования за 22.06.2017 на Добро Mail.ru</t>
  </si>
  <si>
    <t>Пожертвования за 23.06.2017 на Добро Mail.ru</t>
  </si>
  <si>
    <t>Пожертвования за 25.06.2017 на Добро Mail.ru</t>
  </si>
  <si>
    <t>Пожертвования за 27.06.2017 на Яндекс.Касса</t>
  </si>
  <si>
    <t>Пожертвования за 27.06.2017 на Добро Mail.ru</t>
  </si>
  <si>
    <t>Пожертвования за 28.06.2017 на Добро Mail.ru</t>
  </si>
  <si>
    <t>chirkina</t>
  </si>
  <si>
    <t xml:space="preserve">nina </t>
  </si>
  <si>
    <t>Пожертвования за 29.06.2017 на Яндекс.Касса</t>
  </si>
  <si>
    <t>Пожертвования за 01.07.2017 на Яндекс.Касса</t>
  </si>
  <si>
    <t>ulyanova</t>
  </si>
  <si>
    <t>Darya</t>
  </si>
  <si>
    <t>Пожертвования за 29.06.2017 на Добро Mail.ru</t>
  </si>
  <si>
    <t>Пожертвования за 01.07.2017 на Добро Mail.ru</t>
  </si>
  <si>
    <t>Пожертвования за 02.07.2017 на Добро Mail.ru</t>
  </si>
  <si>
    <t>Пожертвования за 03.07.2017 на Яндекс.Касса</t>
  </si>
  <si>
    <t>Пожертвования за 06.07.2017 на Яндекс.Касса</t>
  </si>
  <si>
    <t>Пожертвования за 03.07.2017 на Добро Mail.ru</t>
  </si>
  <si>
    <t>Пожертвования за 04.07.2017 на Добро Mail.ru</t>
  </si>
  <si>
    <t>Пожертвования за 05.07.2017 на Добро Mail.ru</t>
  </si>
  <si>
    <t>Пожертвования за 08.07.2017 на Яндекс.Касса</t>
  </si>
  <si>
    <t>Инкассация ящиков для  сбора пожертвований, установленных на площадке «Добрый город» 09.07.2017</t>
  </si>
  <si>
    <r>
      <t>На лечение</t>
    </r>
    <r>
      <rPr>
        <b/>
        <sz val="10"/>
        <rFont val="Arial"/>
        <family val="2"/>
        <charset val="204"/>
      </rPr>
      <t xml:space="preserve"> Дмитрия Свиба</t>
    </r>
  </si>
  <si>
    <r>
      <t>На лечение</t>
    </r>
    <r>
      <rPr>
        <b/>
        <sz val="10"/>
        <rFont val="Arial"/>
        <family val="2"/>
        <charset val="204"/>
      </rPr>
      <t xml:space="preserve"> Полины Трубицыной</t>
    </r>
  </si>
  <si>
    <t>Инкассация ящиков для  сбора пожертвований, установленных на АЗС «НефтегазКалининград», Московский пр-т, 242 11.07.2017</t>
  </si>
  <si>
    <t>Инкассация ящиков для  сбора пожертвований, установленных на АЗС «НефтегазКалининград», Московский пр-т, 11.07.2017</t>
  </si>
  <si>
    <t>Инкассация ящиков для  сбора пожертвований, установленных на АЗС «НефтегазКалининград», Московский пр-т, 250 11.07.2017</t>
  </si>
  <si>
    <t>Пожертвования за 11.07.2017 на Яндекс.Касса</t>
  </si>
  <si>
    <t>Пожертвования за 12.07.2017 на Яндекс.Касса</t>
  </si>
  <si>
    <t>Пожертвования за 10.07.2017 на Добро Mail.ru</t>
  </si>
  <si>
    <t>Арсенян</t>
  </si>
  <si>
    <t>Бережная</t>
  </si>
  <si>
    <t>Александровна</t>
  </si>
  <si>
    <t>Дмитрий Свиб</t>
  </si>
  <si>
    <t>Пожертвования за 14.07.2017 на Яндекс.Касса</t>
  </si>
  <si>
    <t>Наталья Кочева</t>
  </si>
  <si>
    <t>Дмитрий Свиб Итог</t>
  </si>
  <si>
    <t>Наталья Кочева Итог</t>
  </si>
  <si>
    <t>Вадим Моисей</t>
  </si>
  <si>
    <t>barokka777@mail.ru</t>
  </si>
  <si>
    <t xml:space="preserve">zxc127@rambler.ru </t>
  </si>
  <si>
    <r>
      <t>На лечение</t>
    </r>
    <r>
      <rPr>
        <b/>
        <sz val="10"/>
        <rFont val="Arial"/>
        <family val="2"/>
        <charset val="204"/>
      </rPr>
      <t xml:space="preserve"> Натальи Кочевой</t>
    </r>
  </si>
  <si>
    <r>
      <t>На лечение</t>
    </r>
    <r>
      <rPr>
        <b/>
        <sz val="10"/>
        <rFont val="Arial"/>
        <family val="2"/>
        <charset val="204"/>
      </rPr>
      <t xml:space="preserve"> Вадима Моисея</t>
    </r>
  </si>
  <si>
    <t>Вадим Моисей Итог</t>
  </si>
  <si>
    <t>Пожертвования на 7715 за март - май 2017</t>
  </si>
  <si>
    <t>Пожертвования за 19.07.2017 на Яндекс.Касса</t>
  </si>
  <si>
    <t>orujova</t>
  </si>
  <si>
    <t>lyudmila</t>
  </si>
  <si>
    <t>Полина Трубицына</t>
  </si>
  <si>
    <t>Пожертвования за 22.07.2017 на Яндекс.Касса</t>
  </si>
  <si>
    <t>Пожертвования за 22.07.2017 на Добро Mail.ru</t>
  </si>
  <si>
    <t>Пожертвования за 13.07.2017 на Добро Mail.ru</t>
  </si>
  <si>
    <t>Пожертвования за 14.07.2017 на Добро Mail.ru</t>
  </si>
  <si>
    <t>Полина Трубицына Итог</t>
  </si>
  <si>
    <t>Инкассация ящиков для  сбора пожертвований, установленных на АЗС «НефтегазКалининград», Советский пр-т, 25.07.2017</t>
  </si>
  <si>
    <t>Гаврилов</t>
  </si>
  <si>
    <t>Пожертвования за 26.07.2017 на Яндекс.Касса</t>
  </si>
  <si>
    <t>Головко</t>
  </si>
  <si>
    <t>Николай</t>
  </si>
  <si>
    <t>Константинович</t>
  </si>
  <si>
    <t>Пожертвования за 27.07.2017 на Добро Mail.ru</t>
  </si>
  <si>
    <t>Пожертвования за 28.07.2017 на Яндекс.Касса</t>
  </si>
  <si>
    <t>Уплачены проценты за период 13.07.2017 по 30.07.2017</t>
  </si>
  <si>
    <t>Уплачены проценты за период 03.06.2017 по 01.07.2017</t>
  </si>
  <si>
    <t>Пожертвования за 28.07.2017 на Добро Mail.ru</t>
  </si>
  <si>
    <t>Пожертвования за 29.07.2017 на Добро Mail.ru</t>
  </si>
  <si>
    <t>Пожертвования за 31.07.2017 на Добро Mail.ru</t>
  </si>
  <si>
    <t>Пожертвования за 01.08.2017 на Добро Mail.ru</t>
  </si>
  <si>
    <t>Пожертвования за 02.08.2017 на Добро Mail.ru</t>
  </si>
  <si>
    <t>Kocheva</t>
  </si>
  <si>
    <t>Пожертвования за 03.08.2017 на Яндекс.Касса</t>
  </si>
  <si>
    <t>ООО "ЛУКОЙЛ-Калининградморнефть"</t>
  </si>
  <si>
    <t>Климов</t>
  </si>
  <si>
    <t>Николаевич</t>
  </si>
  <si>
    <r>
      <t>На лечение</t>
    </r>
    <r>
      <rPr>
        <b/>
        <sz val="10"/>
        <rFont val="Arial"/>
        <family val="2"/>
        <charset val="204"/>
      </rPr>
      <t xml:space="preserve"> Стефана Ренера</t>
    </r>
  </si>
  <si>
    <r>
      <t>На лечение</t>
    </r>
    <r>
      <rPr>
        <b/>
        <sz val="10"/>
        <rFont val="Arial"/>
        <family val="2"/>
        <charset val="204"/>
      </rPr>
      <t xml:space="preserve"> Николь Леонтьевой - 2 сбор</t>
    </r>
  </si>
  <si>
    <t>Kalinina</t>
  </si>
  <si>
    <t>Пожертвования за 05.08.2017 на Добро Mail.ru</t>
  </si>
  <si>
    <t xml:space="preserve">domskaym@mail.ru </t>
  </si>
  <si>
    <t>KUZNETSOVA</t>
  </si>
  <si>
    <t xml:space="preserve">EVGENIYA </t>
  </si>
  <si>
    <t>grishanova</t>
  </si>
  <si>
    <t xml:space="preserve">julia </t>
  </si>
  <si>
    <t>Baykova</t>
  </si>
  <si>
    <t>barsukov</t>
  </si>
  <si>
    <t xml:space="preserve">eduard </t>
  </si>
  <si>
    <t>DIVISH</t>
  </si>
  <si>
    <t xml:space="preserve">ALEVTINA </t>
  </si>
  <si>
    <t>LUKINA</t>
  </si>
  <si>
    <t xml:space="preserve">ANNA </t>
  </si>
  <si>
    <t>margaritarus@</t>
  </si>
  <si>
    <t>GREYLIKH</t>
  </si>
  <si>
    <t>BAYAN</t>
  </si>
  <si>
    <t xml:space="preserve">NATALYA </t>
  </si>
  <si>
    <t>Кочева</t>
  </si>
  <si>
    <t>Пожертвования за 09.08.2017 на Яндекс.Касса</t>
  </si>
  <si>
    <t>Николь Леонтьева-2 сбор</t>
  </si>
  <si>
    <t>Пожертвования за 07.08.2017 на Добро Mail.ru</t>
  </si>
  <si>
    <t>Пожертвования за 09.08.2017 на Добро Mail.ru</t>
  </si>
  <si>
    <t>Kosynkina</t>
  </si>
  <si>
    <t>Demenchuk</t>
  </si>
  <si>
    <t>BASINA</t>
  </si>
  <si>
    <t>Пожертвования за 11.08.2017 на Яндекс.Касса</t>
  </si>
  <si>
    <t>Николь Леонтьева-2 сбор Итог</t>
  </si>
  <si>
    <t>Пожертвования за 14.08.2017 на Добро Mail.ru</t>
  </si>
  <si>
    <t>Пожертвования за 15.08.2017 на Добро Mail.ru</t>
  </si>
  <si>
    <t>Пожертвования за 16.08.2017 на Добро Mail.ru</t>
  </si>
  <si>
    <t>Пожертвования за 17.08.2017 на Яндекс.Касса</t>
  </si>
  <si>
    <t>Пожертвования за 17.08.2017 на Добро Mail.ru</t>
  </si>
  <si>
    <t>Пожертвования за 18.08.2017 на Добро Mail.ru</t>
  </si>
  <si>
    <t>Пожертвования за 20.08.2017 на Добро Mail.ru</t>
  </si>
  <si>
    <t>alexander</t>
  </si>
  <si>
    <t>Пожертвования за 22.08.2017 на Добро Mail.ru</t>
  </si>
  <si>
    <t>Инкассация ящиков для  сбора пожертвований, установленных на АЗС «НефтегазКалининград», Елизаветинская</t>
  </si>
  <si>
    <t>Инкассация ящиков для  сбора пожертвований, установленных в магазине "Хаус" в ТРЦ "Европа"б</t>
  </si>
  <si>
    <r>
      <t>На лечение</t>
    </r>
    <r>
      <rPr>
        <b/>
        <sz val="10"/>
        <rFont val="Arial"/>
        <family val="2"/>
        <charset val="204"/>
      </rPr>
      <t xml:space="preserve"> Акима Беха-2 сбор</t>
    </r>
  </si>
  <si>
    <t>Пожертвования за 27.08.2017 на Добро Mail.ru</t>
  </si>
  <si>
    <t>Пожертвование на РБК 23.08.2017</t>
  </si>
  <si>
    <t>Валерьевич</t>
  </si>
  <si>
    <t>Пожертвования за 28.08.2017 на Добро Mail.ru</t>
  </si>
  <si>
    <t>Валериевич</t>
  </si>
  <si>
    <t>Пожертвования за 01.09.2017 на Добро Mail.ru</t>
  </si>
  <si>
    <t>Пожертвования за 03.09.2017 на Яндекс.Касса</t>
  </si>
  <si>
    <r>
      <t>На лечение</t>
    </r>
    <r>
      <rPr>
        <b/>
        <sz val="10"/>
        <rFont val="Arial"/>
        <family val="2"/>
        <charset val="204"/>
      </rPr>
      <t xml:space="preserve"> Юры Саблина</t>
    </r>
  </si>
  <si>
    <t>Юра Саблин</t>
  </si>
  <si>
    <t>Юра Саблин Итог</t>
  </si>
  <si>
    <t>KULAKOV</t>
  </si>
  <si>
    <t xml:space="preserve">SERGEI </t>
  </si>
  <si>
    <t>Пожертвования за 04.09.2017 на Добро Mail.ru</t>
  </si>
  <si>
    <t>Пожертвования за 05.09.2017 на Добро Mail.ru</t>
  </si>
  <si>
    <t>Пожертвования за 07.09.2017 на Добро Mail.ru</t>
  </si>
  <si>
    <t>Пожертвования за 10.09.2017 на Добро Mail.ru</t>
  </si>
  <si>
    <t>Пожертвования за 11.09.2017 на Яндекс.Касса</t>
  </si>
  <si>
    <t>belyakova</t>
  </si>
  <si>
    <t>Уплачены проценты за период 05.08.2017 по 11.08.2017</t>
  </si>
  <si>
    <t>Выплата начисленных процентов с 27.07.17 по 25.08.17</t>
  </si>
  <si>
    <t>Пожертвования за 14.09.2017 на Добро Mail.ru</t>
  </si>
  <si>
    <t>Пожертвования за 15.09.2017 на Добро Mail.ru</t>
  </si>
  <si>
    <t>Пожертвования за 16.09.2017 на Добро Mail.ru</t>
  </si>
  <si>
    <t>Пожертвования за 17.09.2017 на Добро Mail.ru</t>
  </si>
  <si>
    <t>Пожертвования за 18.09.2017 на Добро Mail.ru</t>
  </si>
  <si>
    <t>Пожертвования за 19.09.2017 на Добро Mail.ru</t>
  </si>
  <si>
    <t>Пожертвования за 20.09.2017 на Добро Mail.ru</t>
  </si>
  <si>
    <t>Пожертвования за 19.09.2017 на Яндекс.Касса</t>
  </si>
  <si>
    <t>Пожертвования за 24.09.2017 на Яндекс.Касса</t>
  </si>
  <si>
    <t>Пожертвования за 21.09.2017 на Добро Mail.ru</t>
  </si>
  <si>
    <t>Пожертвования за 22.09.2017 на Добро Mail.ru</t>
  </si>
  <si>
    <t>Пожертвования за 23.09.2017 на Добро Mail.ru</t>
  </si>
  <si>
    <t>Пожертвования за 24.09.2017 на Добро Mail.ru</t>
  </si>
  <si>
    <t>Пожертвования за 25.09.2017 на Яндекс.Касса</t>
  </si>
  <si>
    <t>legal_g@mail.ru</t>
  </si>
  <si>
    <t>Инкассация ящиков для  сбора пожертвований, установленных на фестивале «Цифровое будущее России», 24.09.2017</t>
  </si>
  <si>
    <r>
      <t>На лечение</t>
    </r>
    <r>
      <rPr>
        <b/>
        <sz val="10"/>
        <rFont val="Arial"/>
        <family val="2"/>
        <charset val="204"/>
      </rPr>
      <t xml:space="preserve"> Софии Оруджовой</t>
    </r>
  </si>
  <si>
    <t>София Оруджова</t>
  </si>
  <si>
    <t>svetikvm@icloud.com</t>
  </si>
  <si>
    <t>marechka13@gmail.com</t>
  </si>
  <si>
    <t>chernika120690@cloud.com</t>
  </si>
  <si>
    <t>new_fit_luve@mail.ru</t>
  </si>
  <si>
    <t>Пожертвования за 28.09.2017 на Яндекс.Касса</t>
  </si>
  <si>
    <t>София Оруджова Итог</t>
  </si>
  <si>
    <t>Olga khvorikova</t>
  </si>
  <si>
    <t>galina kovalchuk</t>
  </si>
  <si>
    <t>viktor karantirov</t>
  </si>
  <si>
    <t>Ксения Шутова - 2 сбор</t>
  </si>
  <si>
    <t>Roman baybikov</t>
  </si>
  <si>
    <t>Karina galustyan</t>
  </si>
  <si>
    <t>Zyabko Sergey</t>
  </si>
  <si>
    <t>mariya pirozhenko</t>
  </si>
  <si>
    <t>TATYANA KOROTCHENKO</t>
  </si>
  <si>
    <t>anutam25@mail.ru</t>
  </si>
  <si>
    <t>Mariia kliukina</t>
  </si>
  <si>
    <t>A Starchenko</t>
  </si>
  <si>
    <t>Irina rybina</t>
  </si>
  <si>
    <t>Irina lomakinA</t>
  </si>
  <si>
    <t>SERGEY KRAVCOV</t>
  </si>
  <si>
    <t>Elena galatina</t>
  </si>
  <si>
    <t>Olga baranova</t>
  </si>
  <si>
    <t>kseniya belyavskaya</t>
  </si>
  <si>
    <t>Rudakova evgeniya</t>
  </si>
  <si>
    <t>evgeniya ivankova</t>
  </si>
  <si>
    <t>Аким Бех-2 сбор</t>
  </si>
  <si>
    <t>Elena mukhortova</t>
  </si>
  <si>
    <t>Ltybc Gjyjvfhtd</t>
  </si>
  <si>
    <t>Anna Davidchuk</t>
  </si>
  <si>
    <t>Yarovoi Sergei</t>
  </si>
  <si>
    <t>LYUDMILA BAVOLSKYA</t>
  </si>
  <si>
    <t>SOFYA SAFONOVA</t>
  </si>
  <si>
    <t>duotoyota@gmail.com</t>
  </si>
  <si>
    <t>tatyana saveleva</t>
  </si>
  <si>
    <t>EVGENIYA galitskaya</t>
  </si>
  <si>
    <t>Vasiliy chukin</t>
  </si>
  <si>
    <t>Efremov mikhail</t>
  </si>
  <si>
    <t>ANDREY MIKHALEVICH</t>
  </si>
  <si>
    <t>YULIA TIMOFEEVA</t>
  </si>
  <si>
    <t>Gioeva natalia</t>
  </si>
  <si>
    <t>Ilona kovtun</t>
  </si>
  <si>
    <t>ANNA</t>
  </si>
  <si>
    <t>Ксения Шутова - 2 сбор Итог</t>
  </si>
  <si>
    <t>Аким Бех-2 сбор Итог</t>
  </si>
  <si>
    <t>Пожертвования за 29.09.2017 на Яндекс.Касса</t>
  </si>
  <si>
    <t xml:space="preserve">Уплачены проценты за период 31.08.2017 по 28.09.2017 </t>
  </si>
  <si>
    <t>Инкассация ящиков для  сбора пожертвований, установленных в офисе фонда, 29.09.2017</t>
  </si>
  <si>
    <t>Инкассация ящиков для  сбора пожертвований, установленных в офисе фонда, 04.10.2017</t>
  </si>
  <si>
    <t>Инкассация ящиков для  сбора пожертвований, установленных в офисе "Евролак", 04.10.2017</t>
  </si>
  <si>
    <t>Ведерников</t>
  </si>
  <si>
    <t>STERPA</t>
  </si>
  <si>
    <t xml:space="preserve">DANIL </t>
  </si>
  <si>
    <t>Пожертвование на РБК 29.09.2017</t>
  </si>
  <si>
    <t>Пожертвование на РБК 30.09.2017</t>
  </si>
  <si>
    <t>ООО "РусТрансСервис"</t>
  </si>
  <si>
    <t>Пожертвования за 04.10.2017 на Яндекс.Касса</t>
  </si>
  <si>
    <t>Инкассация ящиков для  сбора пожертвований, установленных в на благотворительном концерте Елены Щедриной, 08.10.2017</t>
  </si>
  <si>
    <t>Стефан Ренер</t>
  </si>
  <si>
    <t>Стефан Ренер Итог</t>
  </si>
  <si>
    <t>Степанюк</t>
  </si>
  <si>
    <t>Леонид</t>
  </si>
  <si>
    <t>Павлович</t>
  </si>
  <si>
    <r>
      <t>На лечение</t>
    </r>
    <r>
      <rPr>
        <b/>
        <sz val="10"/>
        <rFont val="Arial"/>
        <family val="2"/>
        <charset val="204"/>
      </rPr>
      <t xml:space="preserve"> Керима Мурадова</t>
    </r>
  </si>
  <si>
    <t>Девиченская</t>
  </si>
  <si>
    <t>Татьяна</t>
  </si>
  <si>
    <t>Пожертвование на РБК 05.10.2017</t>
  </si>
  <si>
    <t>ООО "Кениг Тойз"</t>
  </si>
  <si>
    <t>Керим Мурадов</t>
  </si>
  <si>
    <t>Баженова</t>
  </si>
  <si>
    <t>Пожертвования за 09.10.2017 на Яндекс.Касса</t>
  </si>
  <si>
    <t xml:space="preserve">Ivanova </t>
  </si>
  <si>
    <t>olga</t>
  </si>
  <si>
    <t>rybalchenko</t>
  </si>
  <si>
    <t xml:space="preserve">Natalya </t>
  </si>
  <si>
    <t>BORKO</t>
  </si>
  <si>
    <t>NATALIA</t>
  </si>
  <si>
    <t>abdullaeva</t>
  </si>
  <si>
    <t>alla</t>
  </si>
  <si>
    <t>rogacheva0401@yandex.ru</t>
  </si>
  <si>
    <t>Керим Мурадов Итог</t>
  </si>
  <si>
    <t>Зеленская</t>
  </si>
  <si>
    <t>Пожертвования за 11.10.2017 на Яндекс.Касса</t>
  </si>
  <si>
    <t>mironova</t>
  </si>
  <si>
    <t>Выручка от продажи сувенирной продукции в сети АЗС "Нефтегаз"</t>
  </si>
  <si>
    <t>ryabtsova</t>
  </si>
  <si>
    <t xml:space="preserve">Tatiana </t>
  </si>
  <si>
    <t>tIshkina</t>
  </si>
  <si>
    <t xml:space="preserve">Inna </t>
  </si>
  <si>
    <t>GRUBNIK</t>
  </si>
  <si>
    <t>Богданова</t>
  </si>
  <si>
    <t>Приходько</t>
  </si>
  <si>
    <t>Алексаендр</t>
  </si>
  <si>
    <t>Пожертвования за 17.10.2017 на Яндекс.Касса</t>
  </si>
  <si>
    <t>gordey</t>
  </si>
  <si>
    <t xml:space="preserve">Lyudmila </t>
  </si>
  <si>
    <t>aleynikova</t>
  </si>
  <si>
    <t>SAVENKOVA</t>
  </si>
  <si>
    <t>2017 год</t>
  </si>
  <si>
    <t>dmitrii</t>
  </si>
  <si>
    <t>ALEKSEEVA</t>
  </si>
  <si>
    <t xml:space="preserve">POLINA </t>
  </si>
  <si>
    <t>siniukov</t>
  </si>
  <si>
    <t>kudinov</t>
  </si>
  <si>
    <t>usikov</t>
  </si>
  <si>
    <t>dyundik</t>
  </si>
  <si>
    <t xml:space="preserve">Andrei </t>
  </si>
  <si>
    <t>Yakovleva</t>
  </si>
  <si>
    <t>Sherbakova</t>
  </si>
  <si>
    <t xml:space="preserve">Vladimirovna </t>
  </si>
  <si>
    <t>guseva</t>
  </si>
  <si>
    <t xml:space="preserve">Inga </t>
  </si>
  <si>
    <t>lebedeva</t>
  </si>
  <si>
    <r>
      <t>На лечение</t>
    </r>
    <r>
      <rPr>
        <b/>
        <sz val="10"/>
        <rFont val="Arial"/>
        <family val="2"/>
        <charset val="204"/>
      </rPr>
      <t xml:space="preserve"> Димы Тюнина</t>
    </r>
  </si>
  <si>
    <t>Дима Тюнин</t>
  </si>
  <si>
    <t>Пожертвование на РБК 16.10.2017</t>
  </si>
  <si>
    <t>Пожертвование на РБК 17.10.2017</t>
  </si>
  <si>
    <t>Киркова</t>
  </si>
  <si>
    <t>Валентиновна</t>
  </si>
  <si>
    <t>Дима Тюнин Итог</t>
  </si>
  <si>
    <t>Филатов</t>
  </si>
  <si>
    <t>Сергей</t>
  </si>
  <si>
    <t>Старостенко</t>
  </si>
  <si>
    <t>Лушина</t>
  </si>
  <si>
    <t>Иванов</t>
  </si>
  <si>
    <t>Р.</t>
  </si>
  <si>
    <t>mikitich</t>
  </si>
  <si>
    <t xml:space="preserve">matyushina </t>
  </si>
  <si>
    <t>nadezda</t>
  </si>
  <si>
    <t>akulenko</t>
  </si>
  <si>
    <t xml:space="preserve">Oleg </t>
  </si>
  <si>
    <t>zemcova</t>
  </si>
  <si>
    <t>e</t>
  </si>
  <si>
    <t>g</t>
  </si>
  <si>
    <t>gorbyleva</t>
  </si>
  <si>
    <t>Zaichenko</t>
  </si>
  <si>
    <t>lidiya</t>
  </si>
  <si>
    <t xml:space="preserve">Уплачены проценты с 19.09.17 по 19.10.17 </t>
  </si>
  <si>
    <t>Смекалкина</t>
  </si>
  <si>
    <t>Анастасия</t>
  </si>
  <si>
    <t>Юрьевна</t>
  </si>
  <si>
    <t>Куракина</t>
  </si>
  <si>
    <t>Цыганкова</t>
  </si>
  <si>
    <t>Валерьевна</t>
  </si>
  <si>
    <t>Юруть</t>
  </si>
  <si>
    <t>Дмитрий</t>
  </si>
  <si>
    <t>Алексеевич</t>
  </si>
  <si>
    <t>Шелковникова</t>
  </si>
  <si>
    <t>Партем</t>
  </si>
  <si>
    <t>Эльмира</t>
  </si>
  <si>
    <t>Дриганец</t>
  </si>
  <si>
    <t>Смирнова</t>
  </si>
  <si>
    <t>Т.</t>
  </si>
  <si>
    <t>В.</t>
  </si>
  <si>
    <t>Власова</t>
  </si>
  <si>
    <t>Влазнев</t>
  </si>
  <si>
    <t>Анатольевич</t>
  </si>
  <si>
    <t>mikhail markov</t>
  </si>
  <si>
    <t>cherednichenko</t>
  </si>
  <si>
    <t>BELIKOV</t>
  </si>
  <si>
    <t xml:space="preserve">VADIM </t>
  </si>
  <si>
    <t>Ovsyankina</t>
  </si>
  <si>
    <t xml:space="preserve">Svetlana </t>
  </si>
  <si>
    <t>SERGEI</t>
  </si>
  <si>
    <t>Grin</t>
  </si>
  <si>
    <t>K</t>
  </si>
  <si>
    <t>STAROKOHev</t>
  </si>
  <si>
    <r>
      <t>На лечение</t>
    </r>
    <r>
      <rPr>
        <b/>
        <sz val="10"/>
        <rFont val="Arial"/>
        <family val="2"/>
        <charset val="204"/>
      </rPr>
      <t xml:space="preserve"> Александры Авраменко - 2 сбор</t>
    </r>
  </si>
  <si>
    <t>Александра Авраменко -2 сбор</t>
  </si>
  <si>
    <t xml:space="preserve">k </t>
  </si>
  <si>
    <t>vuzlovenko</t>
  </si>
  <si>
    <t xml:space="preserve">Aleksandr </t>
  </si>
  <si>
    <t xml:space="preserve"> lilia</t>
  </si>
  <si>
    <t>ZUBENKO</t>
  </si>
  <si>
    <t>makhnova</t>
  </si>
  <si>
    <t xml:space="preserve">Lidiya </t>
  </si>
  <si>
    <t>SECHENOV</t>
  </si>
  <si>
    <t xml:space="preserve">MIKHAIL </t>
  </si>
  <si>
    <t>Александра Авраменко -2 сбор Итог</t>
  </si>
  <si>
    <t>ПАО "Газпром"</t>
  </si>
  <si>
    <t>София Кондратьева - 2 сбор</t>
  </si>
  <si>
    <r>
      <t>На лечение</t>
    </r>
    <r>
      <rPr>
        <b/>
        <sz val="10"/>
        <rFont val="Arial"/>
        <family val="2"/>
        <charset val="204"/>
      </rPr>
      <t xml:space="preserve"> Софии Кондратьевой - 2 сбор</t>
    </r>
  </si>
  <si>
    <t>София Кондратьева - 2 сбор Итог</t>
  </si>
  <si>
    <t>Инкассация ящиков для  сбора пожертвований, установленных на АЗС "Нефтегаз", Советский пр-т, 134</t>
  </si>
  <si>
    <t>Инкассация ящиков для  сбора пожертвований, установленных на АЗС "Нефтегаз", Советский пр-т, 290</t>
  </si>
  <si>
    <t>Инкассация ящиков для  сбора пожертвований, установленных на АЗС "Нефтегаз", Елизаветинская, 2а</t>
  </si>
  <si>
    <t>Инкассация ящиков для  сбора пожертвований, установленных на АЗС "Нефтегаз", Московский пр-т, 242а</t>
  </si>
  <si>
    <t>Инкассация ящиков для  сбора пожертвований, установленных на АЗС "Нефтегаз", Московский пр-т</t>
  </si>
  <si>
    <t>Инкассация ящиков для  сбора пожертвований, установленных в офисе фонда</t>
  </si>
  <si>
    <t>Пожертвования за 23.10.2017 на Яндекс.Касса</t>
  </si>
  <si>
    <t>Такун</t>
  </si>
  <si>
    <t>Юлия</t>
  </si>
  <si>
    <t>smykov</t>
  </si>
  <si>
    <t xml:space="preserve">Kirill </t>
  </si>
  <si>
    <t>evstafev</t>
  </si>
  <si>
    <t xml:space="preserve">vyacheslav </t>
  </si>
  <si>
    <t>polischuk</t>
  </si>
  <si>
    <t>Evgeny</t>
  </si>
  <si>
    <t xml:space="preserve">savchenkov </t>
  </si>
  <si>
    <t>aleksandr</t>
  </si>
  <si>
    <t>Пожертвования за 24.10.2017 на Яндекс.Касса</t>
  </si>
  <si>
    <t>Пожертвование на РБК 19.10.2017</t>
  </si>
  <si>
    <t>Пожертвование на РБК 23.10.2017</t>
  </si>
  <si>
    <t>tarasov</t>
  </si>
  <si>
    <t xml:space="preserve">roman </t>
  </si>
  <si>
    <t>Verkhovskaya</t>
  </si>
  <si>
    <t xml:space="preserve">Shalamov </t>
  </si>
  <si>
    <t>dmitry</t>
  </si>
  <si>
    <t>sivko</t>
  </si>
  <si>
    <t xml:space="preserve">anton </t>
  </si>
  <si>
    <t>shopova</t>
  </si>
  <si>
    <t>UNUKAINEN</t>
  </si>
  <si>
    <t xml:space="preserve">YURY </t>
  </si>
  <si>
    <t>trubin</t>
  </si>
  <si>
    <t xml:space="preserve">andrey </t>
  </si>
  <si>
    <t>Pokrovsky</t>
  </si>
  <si>
    <t xml:space="preserve">mukhina </t>
  </si>
  <si>
    <t>olesia</t>
  </si>
  <si>
    <t>vasilenko</t>
  </si>
  <si>
    <t>rusakova</t>
  </si>
  <si>
    <t>chebykin</t>
  </si>
  <si>
    <t>BULAVINTSEVA</t>
  </si>
  <si>
    <t>fedorova</t>
  </si>
  <si>
    <t>LEBEDEVA</t>
  </si>
  <si>
    <t xml:space="preserve">IRINA </t>
  </si>
  <si>
    <t>BELOV</t>
  </si>
  <si>
    <r>
      <t>На лечение</t>
    </r>
    <r>
      <rPr>
        <b/>
        <sz val="10"/>
        <rFont val="Arial"/>
        <family val="2"/>
        <charset val="204"/>
      </rPr>
      <t xml:space="preserve"> Лёни Васильева</t>
    </r>
  </si>
  <si>
    <t>Пожертвования за 27.10.2017 на Яндекс.Касса</t>
  </si>
  <si>
    <t>Пожертвования за 28.10.2017 на Яндекс.Касса</t>
  </si>
  <si>
    <t>Осипов</t>
  </si>
  <si>
    <t xml:space="preserve">Аршак </t>
  </si>
  <si>
    <t>Ашотович</t>
  </si>
  <si>
    <t>Мишурова</t>
  </si>
  <si>
    <t>Диана</t>
  </si>
  <si>
    <t>Соболева</t>
  </si>
  <si>
    <t>Валентипна</t>
  </si>
  <si>
    <t>Кирилловна</t>
  </si>
  <si>
    <t>Пожертвования за 28.10.2017 на Добро Mail.ru</t>
  </si>
  <si>
    <t>Лёня Васильев</t>
  </si>
  <si>
    <t>Федорович</t>
  </si>
  <si>
    <t>s.culackow@gmail.com</t>
  </si>
  <si>
    <t>Усов</t>
  </si>
  <si>
    <t>Лёня Васильев Итог</t>
  </si>
  <si>
    <t>shira39ru@mail.ru</t>
  </si>
  <si>
    <t>Пожертвования за 01.11.2017 на Добро Mail.ru</t>
  </si>
  <si>
    <t>immistreated@gmail.com</t>
  </si>
  <si>
    <t>orudzhova.71@mail.ru</t>
  </si>
  <si>
    <t xml:space="preserve">Уплачены проценты  за период с 07.10.2017 г. по 07.11.2017 </t>
  </si>
  <si>
    <t>Инкассация ящика для  сбора пожертвований, установленного в магазине "Зелень", пр-т Мира, 84</t>
  </si>
  <si>
    <t>Инкассация ящика для  сбора пожертвований, установленного в магазине "Деревянные дома", Московский пр-т, 182</t>
  </si>
  <si>
    <t>Инкассация ящика для  сбора пожертвований, установленного в гостинице "Москва", пр-т Мира, 19</t>
  </si>
  <si>
    <t>Инкассация ящика для  сбора пожертвований, установленного в зоопарке "Пушистики", ул.Уральская, 18</t>
  </si>
  <si>
    <t>Матросова</t>
  </si>
  <si>
    <t>Маргарита</t>
  </si>
  <si>
    <t>Ивановна</t>
  </si>
  <si>
    <t>Пожертвования за 02.11.2017 на Добро Mail.ru</t>
  </si>
  <si>
    <t>Пожертвования за 03.11.2017 на Добро Mail.ru</t>
  </si>
  <si>
    <t>Пожертвования за 04.11.2017 на Добро Mail.ru</t>
  </si>
  <si>
    <t>Пожертвования за 05.11.2017 на Добро Mail.ru</t>
  </si>
  <si>
    <t>Пожертвования за 07.11.2017 на Добро Mail.ru</t>
  </si>
  <si>
    <t>Пожертвования за 06.11.2017 на Добро Mail.ru</t>
  </si>
  <si>
    <t>Пожертвования за 08.11.2017 на Добро Mail.ru</t>
  </si>
  <si>
    <t>Пожертвование на РБК 04.11.2017</t>
  </si>
  <si>
    <t>nk-jt@mail.ru</t>
  </si>
  <si>
    <t>didfy21@icloud.com</t>
  </si>
  <si>
    <t>mityaga@mail.ru</t>
  </si>
  <si>
    <t>Инкассация ящиков для  сбора пожертвований, установленных на АЗС "Нефтегаз", Багратионовск</t>
  </si>
  <si>
    <t>Инкассация ящиков для  сбора пожертвований, установленных на АЗС "Нефтегаз", Мамоново</t>
  </si>
  <si>
    <t>Инкассация ящиков для  сбора пожертвований, установленного в адвокатском бюро Добральских</t>
  </si>
  <si>
    <t>Пожертвования за 09.11.2017 на Добро Mail.ru</t>
  </si>
  <si>
    <t>Пожертвования за 10.11.2017 на Добро Mail.ru</t>
  </si>
  <si>
    <t>Пожертвования за 11.11.2017 на Добро Mail.ru</t>
  </si>
  <si>
    <t>bort*****rii@gmail.com</t>
  </si>
  <si>
    <t>koshat*****s@mail.ru</t>
  </si>
  <si>
    <t>be***61@mail.ru</t>
  </si>
  <si>
    <t>shapoval***_anj@mail.ru</t>
  </si>
  <si>
    <t>roshka.kateri***92@mail.ru</t>
  </si>
  <si>
    <t>dolce_v***@mail.ru</t>
  </si>
  <si>
    <t>luntik.***@mail.ru</t>
  </si>
  <si>
    <t>ukolb***@mail.ru</t>
  </si>
  <si>
    <t>Чуркин</t>
  </si>
  <si>
    <t>Ильич</t>
  </si>
  <si>
    <t>alina-l***@yandex.ru</t>
  </si>
  <si>
    <t>super.al****39@yandex.ru</t>
  </si>
  <si>
    <t>s.culac***@gmail.com</t>
  </si>
  <si>
    <t>Пожертвование на РБК 13.11.2017</t>
  </si>
  <si>
    <t>Пожертвования за 13.11.2017 на Добро Mail.ru</t>
  </si>
  <si>
    <t>Пожертвования за 14.11.2017 на Добро Mail.ru</t>
  </si>
  <si>
    <t>Пожертвования за 15.11.2017 на Добро Mail.ru</t>
  </si>
  <si>
    <t>Пожертвования за 17.11.2017 на Добро Mail.ru</t>
  </si>
  <si>
    <t>Эквайринг Сбербанк на сайте за 17.11.2017</t>
  </si>
  <si>
    <t>Пахомов</t>
  </si>
  <si>
    <t>Эквайринг Сбербанк на сайте за 21.11.2017</t>
  </si>
  <si>
    <t>ООО "ГЛОБАЛ НЕТВОРКС"</t>
  </si>
  <si>
    <t>Пожертвования за 20.11.2017 на Добро Mail.ru</t>
  </si>
  <si>
    <t>Пожертвования за 21.11.2017 на Добро Mail.ru</t>
  </si>
  <si>
    <t>Пожертвования за 22.11.2017 на Добро Mail.ru</t>
  </si>
  <si>
    <t>Пожертвования за 23.11.2017 на Добро Mail.ru</t>
  </si>
  <si>
    <t>Пожертвование на РБК 21.11.2017</t>
  </si>
  <si>
    <t>Эквайринг Сбербанк на сайте за 24.11.2017</t>
  </si>
  <si>
    <t>Пожертвования за 28.11.2017 на Добро Mail.ru</t>
  </si>
  <si>
    <t xml:space="preserve">Уплачены проценты с 27.10.17 по 30.11.17 </t>
  </si>
  <si>
    <t>Инкассация ящиков для  сбора пожертвований, установленных на АЗС "Нефтегаз", Габайдулина, 56, 27.11.2017</t>
  </si>
  <si>
    <t>Инкассация ящиков для  сбора пожертвований, установленных в Резиденции Королей, Концерт "Цветы жизни" 28.11.2017</t>
  </si>
  <si>
    <t>Эквайринг Сбербанк на сайте за 30.11.2017</t>
  </si>
  <si>
    <t>Эквайринг Сбербанк на сайте за 03.12.2017</t>
  </si>
  <si>
    <t>Пожертвования за 04.12.2017 на Яндекс.Касса</t>
  </si>
  <si>
    <t>Эквайринг Сбербанк на сайте за 05.12.2017</t>
  </si>
  <si>
    <t>Никита Плетнев</t>
  </si>
  <si>
    <t>Инкассация ящиков для  сбора пожертвований, установленных в Филармонии во время проведения благотворительного Концерта 02.12.2017</t>
  </si>
  <si>
    <r>
      <t>На лечение</t>
    </r>
    <r>
      <rPr>
        <b/>
        <sz val="10"/>
        <rFont val="Arial"/>
        <family val="2"/>
        <charset val="204"/>
      </rPr>
      <t xml:space="preserve"> Никиты Плетнёва</t>
    </r>
  </si>
  <si>
    <t>ООО "ХИМСТАР"</t>
  </si>
  <si>
    <t>Никита Плетнев Итог</t>
  </si>
  <si>
    <t>Пожертвования за 06.12.2017 на Яндекс.Касса</t>
  </si>
  <si>
    <t>Эквайринг Сбербанк на сайте за 06.12.2017</t>
  </si>
  <si>
    <t>Эквайринг Сбербанк на сайте за 07.12.2017</t>
  </si>
  <si>
    <t>Пожертвования за 05.12.2017 на Добро Mail.ru</t>
  </si>
  <si>
    <t>Пожертвования за 30.11.2017 на Добро Mail.ru</t>
  </si>
  <si>
    <t>Пожертвования за 03.12.2017 на Добро Mail.ru</t>
  </si>
  <si>
    <t>Пожертвования за 06.12.2017 на Добро Mail.ru</t>
  </si>
  <si>
    <t>Пожертвования за 04.12.2017 на Добро Mail.ru</t>
  </si>
  <si>
    <t>Уплачены проценты за период с 08.11.2017 г. по 08.12.2017 г.</t>
  </si>
  <si>
    <t>Эквайринг Терминал Сбербанк за 04.12.2017</t>
  </si>
  <si>
    <t>Пожертвование на РБК 04.12.2017</t>
  </si>
  <si>
    <t>Пожертвование на РБК 06.12.2017</t>
  </si>
  <si>
    <t>Пожертвования за 08.12.2017 на Добро Mail.ru</t>
  </si>
  <si>
    <t>Эквайринг Сбербанк на сайте за 10.12.2017</t>
  </si>
  <si>
    <t>Пожертвования на 7715 за июнь- октябрь 2017</t>
  </si>
  <si>
    <t>Пожертвования за 13.12.2017 на Добро Mail.ru</t>
  </si>
  <si>
    <t>Эквайринг Сбербанк на сайте за 13.12.2017</t>
  </si>
  <si>
    <t>Эквайринг Сбербанк на сайте за 14.12.2017</t>
  </si>
  <si>
    <t>Эквайринг Сбербанк на сайте за 17.12.2017</t>
  </si>
  <si>
    <t>Фонд президентских грантов</t>
  </si>
  <si>
    <t>Проект "Цветы жизни" 2018</t>
  </si>
  <si>
    <r>
      <t xml:space="preserve">На проект </t>
    </r>
    <r>
      <rPr>
        <b/>
        <sz val="10"/>
        <rFont val="Arial"/>
        <family val="2"/>
        <charset val="204"/>
      </rPr>
      <t>Цветы жизни 2018</t>
    </r>
  </si>
  <si>
    <t>Проект "Цветы жизни" 2018 Итог</t>
  </si>
  <si>
    <t>Пожертвования за 14.12.2017 на Добро Mail.ru</t>
  </si>
  <si>
    <t>Пожертвования за 16.12.2017 на Добро Mail.ru</t>
  </si>
  <si>
    <t>Пожертвования за 15.12.2017 на Яндекс.Касса</t>
  </si>
  <si>
    <t>Пожертвование на РБК 13.12.2017</t>
  </si>
  <si>
    <t>Инкассация ящиков для  сбора пожертвований, установленных на АЗС "Нефтегаз", Московский пр-т, 250, 19.12.2017</t>
  </si>
  <si>
    <t>Инкассация ящиков для  сбора пожертвований, установленных в офисе "Евролак", 250, 19.12.2017</t>
  </si>
  <si>
    <t>Инкассация ящиков для  сбора пожертвований, установленных на АЗС "Нефтегаз", Московский пр-т, 242а, 19.12.2017</t>
  </si>
  <si>
    <t>Пожертвование на РБК 15.12.2017</t>
  </si>
  <si>
    <t>Ференц</t>
  </si>
  <si>
    <t>Светлана</t>
  </si>
  <si>
    <t>Аркадьевна</t>
  </si>
  <si>
    <t>ООО "КМ-группа"</t>
  </si>
  <si>
    <t>Пожертвования за 21.12.2017 на Добро Mail.ru</t>
  </si>
  <si>
    <t>Пожертвования за 22.12.2017 на Добро Mail.ru</t>
  </si>
  <si>
    <t>Эквайринг Сбербанк на сайте за 21.12.2017</t>
  </si>
  <si>
    <t>Эквайринг Сбербанк на сайте за 23.12.2017</t>
  </si>
  <si>
    <t>ООО "ХАВ Шип Менеджмент НорРус"</t>
  </si>
  <si>
    <t>Панин</t>
  </si>
  <si>
    <t>Вячеславович</t>
  </si>
  <si>
    <t>Эквайринг Сбербанк на сайте за 27.12.2017</t>
  </si>
  <si>
    <t>Эквайринг Сбербанк терминал за 22.12.2017</t>
  </si>
  <si>
    <t>Пожертвования за 25.12.2017 на Добро Mail.ru</t>
  </si>
  <si>
    <t>Пожертвования за 26.12.2017 на Добро Mail.ru</t>
  </si>
  <si>
    <t>Пожертвования за 27.12.2017 на Добро Mail.ru</t>
  </si>
  <si>
    <t>Резерв экстренной помощи на 31.12.2017г.</t>
  </si>
  <si>
    <t>Пожертвование на РБК 26.12.2017</t>
  </si>
  <si>
    <t>Инкассация ящиков для  сбора пожертвований, установленных на АЗС "Нефтегаз" (Багратионовск) 19/03/17</t>
  </si>
  <si>
    <t>Инкассация ящиков для сбора пожертвований, установленного в офисе Фонда - Акция "Аллея жизни" 29.04.17</t>
  </si>
  <si>
    <t>Пожертвования за 17.05.2017 на Добро Mail.ru</t>
  </si>
  <si>
    <t>Пожертвования за 23.05.2017 на Добро Mail.ru</t>
  </si>
  <si>
    <t>Пожертвования за 24.05.2017 на Добро 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</si>
</sst>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dd/mm/yy"/>
    <numFmt numFmtId="167" formatCode="#,##0.00_р_."/>
  </numFmts>
  <fonts count="1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1"/>
    </font>
    <font>
      <sz val="12"/>
      <color indexed="62"/>
      <name val="Arial"/>
      <family val="2"/>
      <charset val="1"/>
    </font>
    <font>
      <sz val="12"/>
      <color indexed="17"/>
      <name val="Arial"/>
      <family val="2"/>
      <charset val="1"/>
    </font>
    <font>
      <sz val="12"/>
      <color indexed="10"/>
      <name val="Arial"/>
      <family val="2"/>
      <charset val="1"/>
    </font>
    <font>
      <b/>
      <i/>
      <sz val="12"/>
      <name val="Arial"/>
      <family val="2"/>
      <charset val="204"/>
    </font>
    <font>
      <i/>
      <sz val="12"/>
      <name val="Arial"/>
      <family val="2"/>
      <charset val="1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5" fillId="0" borderId="0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67" fontId="7" fillId="0" borderId="0" xfId="0" applyNumberFormat="1" applyFont="1"/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4" fontId="9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65" fontId="4" fillId="0" borderId="9" xfId="0" applyNumberFormat="1" applyFont="1" applyBorder="1"/>
    <xf numFmtId="0" fontId="3" fillId="0" borderId="10" xfId="0" applyFont="1" applyBorder="1" applyAlignment="1">
      <alignment horizontal="left" vertical="top"/>
    </xf>
    <xf numFmtId="166" fontId="9" fillId="0" borderId="7" xfId="0" applyNumberFormat="1" applyFont="1" applyBorder="1" applyAlignment="1">
      <alignment horizontal="left" vertical="center" wrapText="1"/>
    </xf>
    <xf numFmtId="166" fontId="9" fillId="0" borderId="8" xfId="0" applyNumberFormat="1" applyFont="1" applyBorder="1" applyAlignment="1">
      <alignment horizontal="left" vertical="center" wrapText="1"/>
    </xf>
    <xf numFmtId="165" fontId="4" fillId="2" borderId="9" xfId="0" applyNumberFormat="1" applyFont="1" applyFill="1" applyBorder="1"/>
    <xf numFmtId="14" fontId="9" fillId="0" borderId="11" xfId="0" applyNumberFormat="1" applyFont="1" applyBorder="1" applyAlignment="1">
      <alignment horizontal="left" vertical="center" wrapText="1"/>
    </xf>
    <xf numFmtId="166" fontId="9" fillId="0" borderId="12" xfId="0" applyNumberFormat="1" applyFont="1" applyBorder="1" applyAlignment="1">
      <alignment horizontal="left" vertical="center" wrapText="1"/>
    </xf>
    <xf numFmtId="16" fontId="9" fillId="0" borderId="5" xfId="0" applyNumberFormat="1" applyFont="1" applyBorder="1" applyAlignment="1">
      <alignment horizontal="left" vertical="center" wrapText="1"/>
    </xf>
    <xf numFmtId="16" fontId="9" fillId="0" borderId="6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165" fontId="3" fillId="0" borderId="9" xfId="0" applyNumberFormat="1" applyFont="1" applyBorder="1"/>
    <xf numFmtId="0" fontId="3" fillId="0" borderId="10" xfId="0" applyFont="1" applyBorder="1"/>
    <xf numFmtId="0" fontId="9" fillId="0" borderId="13" xfId="0" applyFont="1" applyBorder="1" applyAlignment="1">
      <alignment wrapText="1"/>
    </xf>
    <xf numFmtId="14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3" fillId="0" borderId="13" xfId="0" applyFont="1" applyBorder="1"/>
    <xf numFmtId="0" fontId="8" fillId="0" borderId="13" xfId="0" applyFont="1" applyBorder="1"/>
    <xf numFmtId="0" fontId="3" fillId="0" borderId="14" xfId="0" applyFont="1" applyBorder="1"/>
    <xf numFmtId="49" fontId="8" fillId="0" borderId="13" xfId="0" applyNumberFormat="1" applyFont="1" applyBorder="1" applyAlignment="1">
      <alignment wrapText="1"/>
    </xf>
    <xf numFmtId="0" fontId="3" fillId="0" borderId="1" xfId="0" applyFont="1" applyBorder="1"/>
    <xf numFmtId="0" fontId="3" fillId="0" borderId="15" xfId="0" applyFont="1" applyBorder="1"/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16" xfId="0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17" xfId="0" applyNumberFormat="1" applyFont="1" applyBorder="1"/>
    <xf numFmtId="0" fontId="8" fillId="0" borderId="2" xfId="0" applyFont="1" applyBorder="1"/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165" fontId="8" fillId="0" borderId="20" xfId="0" applyNumberFormat="1" applyFont="1" applyBorder="1"/>
    <xf numFmtId="165" fontId="4" fillId="0" borderId="0" xfId="0" applyNumberFormat="1" applyFont="1"/>
    <xf numFmtId="165" fontId="3" fillId="0" borderId="0" xfId="0" applyNumberFormat="1" applyFont="1"/>
    <xf numFmtId="0" fontId="8" fillId="0" borderId="9" xfId="0" applyFont="1" applyBorder="1" applyAlignment="1">
      <alignment wrapText="1"/>
    </xf>
    <xf numFmtId="0" fontId="9" fillId="0" borderId="7" xfId="0" applyFont="1" applyBorder="1" applyAlignment="1">
      <alignment wrapText="1"/>
    </xf>
    <xf numFmtId="16" fontId="9" fillId="0" borderId="21" xfId="0" applyNumberFormat="1" applyFont="1" applyBorder="1" applyAlignment="1">
      <alignment horizontal="left" vertical="center" wrapText="1"/>
    </xf>
    <xf numFmtId="16" fontId="9" fillId="0" borderId="22" xfId="0" applyNumberFormat="1" applyFont="1" applyBorder="1" applyAlignment="1">
      <alignment horizontal="left" vertical="center" wrapText="1"/>
    </xf>
    <xf numFmtId="165" fontId="4" fillId="2" borderId="8" xfId="0" applyNumberFormat="1" applyFont="1" applyFill="1" applyBorder="1"/>
    <xf numFmtId="165" fontId="4" fillId="0" borderId="8" xfId="0" applyNumberFormat="1" applyFont="1" applyBorder="1"/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6" fontId="9" fillId="0" borderId="21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4" fontId="10" fillId="0" borderId="13" xfId="0" applyNumberFormat="1" applyFont="1" applyBorder="1" applyAlignment="1">
      <alignment horizontal="left"/>
    </xf>
    <xf numFmtId="164" fontId="0" fillId="0" borderId="0" xfId="0" applyNumberFormat="1"/>
    <xf numFmtId="0" fontId="8" fillId="0" borderId="16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9" fillId="0" borderId="21" xfId="0" applyFont="1" applyBorder="1" applyAlignment="1">
      <alignment wrapText="1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/>
    <xf numFmtId="165" fontId="4" fillId="2" borderId="9" xfId="0" applyNumberFormat="1" applyFont="1" applyFill="1" applyBorder="1" applyAlignment="1"/>
    <xf numFmtId="165" fontId="4" fillId="0" borderId="9" xfId="0" applyNumberFormat="1" applyFont="1" applyBorder="1" applyAlignment="1"/>
    <xf numFmtId="165" fontId="3" fillId="0" borderId="9" xfId="0" applyNumberFormat="1" applyFont="1" applyBorder="1" applyAlignment="1"/>
    <xf numFmtId="165" fontId="3" fillId="0" borderId="8" xfId="0" applyNumberFormat="1" applyFont="1" applyBorder="1" applyAlignment="1"/>
    <xf numFmtId="165" fontId="4" fillId="0" borderId="8" xfId="0" applyNumberFormat="1" applyFont="1" applyBorder="1" applyAlignment="1"/>
    <xf numFmtId="165" fontId="8" fillId="0" borderId="9" xfId="0" applyNumberFormat="1" applyFont="1" applyBorder="1" applyAlignment="1"/>
    <xf numFmtId="165" fontId="4" fillId="0" borderId="17" xfId="0" applyNumberFormat="1" applyFont="1" applyBorder="1" applyAlignment="1"/>
    <xf numFmtId="164" fontId="0" fillId="0" borderId="0" xfId="0" applyNumberForma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0" xfId="0" applyFont="1"/>
    <xf numFmtId="165" fontId="3" fillId="0" borderId="9" xfId="0" applyNumberFormat="1" applyFont="1" applyBorder="1" applyAlignment="1">
      <alignment horizontal="right"/>
    </xf>
    <xf numFmtId="0" fontId="9" fillId="0" borderId="24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left" vertical="top"/>
    </xf>
    <xf numFmtId="0" fontId="3" fillId="0" borderId="26" xfId="0" applyFont="1" applyBorder="1"/>
    <xf numFmtId="0" fontId="8" fillId="0" borderId="21" xfId="0" applyFont="1" applyBorder="1" applyAlignment="1">
      <alignment horizontal="center"/>
    </xf>
    <xf numFmtId="165" fontId="4" fillId="2" borderId="21" xfId="0" applyNumberFormat="1" applyFont="1" applyFill="1" applyBorder="1" applyAlignment="1"/>
    <xf numFmtId="165" fontId="4" fillId="0" borderId="21" xfId="0" applyNumberFormat="1" applyFont="1" applyBorder="1" applyAlignment="1"/>
    <xf numFmtId="165" fontId="3" fillId="0" borderId="21" xfId="0" applyNumberFormat="1" applyFont="1" applyBorder="1" applyAlignment="1"/>
    <xf numFmtId="165" fontId="3" fillId="0" borderId="21" xfId="0" applyNumberFormat="1" applyFont="1" applyBorder="1" applyAlignment="1">
      <alignment horizontal="right"/>
    </xf>
    <xf numFmtId="165" fontId="8" fillId="0" borderId="21" xfId="0" applyNumberFormat="1" applyFont="1" applyBorder="1" applyAlignment="1"/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65" fontId="8" fillId="0" borderId="29" xfId="0" applyNumberFormat="1" applyFont="1" applyBorder="1"/>
    <xf numFmtId="0" fontId="3" fillId="0" borderId="30" xfId="0" applyFont="1" applyBorder="1"/>
    <xf numFmtId="0" fontId="9" fillId="0" borderId="13" xfId="0" applyFont="1" applyBorder="1" applyAlignment="1">
      <alignment horizontal="left" vertical="center" wrapText="1"/>
    </xf>
    <xf numFmtId="165" fontId="4" fillId="0" borderId="13" xfId="0" applyNumberFormat="1" applyFont="1" applyBorder="1"/>
    <xf numFmtId="0" fontId="8" fillId="0" borderId="31" xfId="0" applyFont="1" applyBorder="1"/>
    <xf numFmtId="14" fontId="9" fillId="0" borderId="21" xfId="0" applyNumberFormat="1" applyFont="1" applyBorder="1" applyAlignment="1">
      <alignment horizontal="left" vertical="center" wrapText="1"/>
    </xf>
    <xf numFmtId="0" fontId="0" fillId="0" borderId="17" xfId="0" pivotButton="1" applyBorder="1"/>
    <xf numFmtId="0" fontId="0" fillId="0" borderId="32" xfId="0" applyBorder="1"/>
    <xf numFmtId="0" fontId="0" fillId="0" borderId="16" xfId="0" applyBorder="1"/>
    <xf numFmtId="0" fontId="0" fillId="0" borderId="17" xfId="0" applyBorder="1"/>
    <xf numFmtId="0" fontId="0" fillId="0" borderId="16" xfId="0" applyNumberFormat="1" applyBorder="1"/>
    <xf numFmtId="0" fontId="0" fillId="0" borderId="33" xfId="0" applyBorder="1"/>
    <xf numFmtId="14" fontId="0" fillId="0" borderId="17" xfId="0" applyNumberFormat="1" applyBorder="1"/>
    <xf numFmtId="0" fontId="0" fillId="0" borderId="9" xfId="0" applyBorder="1"/>
    <xf numFmtId="0" fontId="0" fillId="0" borderId="34" xfId="0" applyBorder="1"/>
    <xf numFmtId="0" fontId="0" fillId="0" borderId="13" xfId="0" applyNumberFormat="1" applyBorder="1"/>
    <xf numFmtId="43" fontId="3" fillId="0" borderId="0" xfId="0" applyNumberFormat="1" applyFont="1"/>
    <xf numFmtId="165" fontId="4" fillId="0" borderId="8" xfId="0" applyNumberFormat="1" applyFont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0" fontId="3" fillId="0" borderId="21" xfId="0" applyFont="1" applyBorder="1"/>
    <xf numFmtId="0" fontId="9" fillId="0" borderId="16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5" fontId="4" fillId="0" borderId="35" xfId="0" applyNumberFormat="1" applyFont="1" applyBorder="1"/>
    <xf numFmtId="165" fontId="4" fillId="0" borderId="21" xfId="0" applyNumberFormat="1" applyFont="1" applyBorder="1"/>
    <xf numFmtId="0" fontId="0" fillId="0" borderId="35" xfId="0" applyBorder="1"/>
    <xf numFmtId="0" fontId="0" fillId="0" borderId="36" xfId="0" applyNumberFormat="1" applyBorder="1"/>
    <xf numFmtId="0" fontId="13" fillId="0" borderId="11" xfId="8" applyBorder="1" applyAlignment="1">
      <alignment horizontal="left" vertical="center" wrapText="1"/>
    </xf>
    <xf numFmtId="165" fontId="4" fillId="0" borderId="17" xfId="0" applyNumberFormat="1" applyFont="1" applyFill="1" applyBorder="1"/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</cellXfs>
  <cellStyles count="9">
    <cellStyle name="Hyperlink" xfId="1"/>
    <cellStyle name="Гиперссылка" xfId="8" builtinId="8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Поле сводной таблицы" xfId="5"/>
    <cellStyle name="Результат сводной таблицы" xfId="6"/>
    <cellStyle name="Угол сводной таблицы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Финагина Елена" refreshedDate="43175.034701736113" createdVersion="1" refreshedVersion="4" recordCount="75">
  <cacheSource type="worksheet">
    <worksheetSource ref="A5:F80" sheet="Данные Проценты_2017"/>
  </cacheSource>
  <cacheFields count="6">
    <cacheField name="Дата" numFmtId="0">
      <sharedItems containsNonDate="0" containsDate="1" containsString="0" containsBlank="1" minDate="2014-01-29T00:00:00" maxDate="2017-12-09T00:00:00" count="87">
        <d v="2017-01-09T00:00:00"/>
        <d v="2017-02-01T00:00:00"/>
        <d v="2017-03-01T00:00:00"/>
        <d v="2017-03-20T00:00:00"/>
        <d v="2017-03-31T00:00:00"/>
        <d v="2017-04-24T00:00:00"/>
        <d v="2017-05-10T00:00:00"/>
        <d v="2017-06-01T00:00:00"/>
        <d v="2017-06-15T00:00:00"/>
        <d v="2017-08-01T00:00:00"/>
        <d v="2017-08-24T00:00:00"/>
        <d v="2017-09-01T00:00:00"/>
        <d v="2017-10-02T00:00:00"/>
        <d v="2017-10-19T00:00:00"/>
        <d v="2017-11-07T00:00:00"/>
        <d v="2017-11-30T00:00:00"/>
        <d v="2017-12-08T00:00:00"/>
        <m/>
        <d v="2014-02-28T00:00:00" u="1"/>
        <d v="2015-05-05T00:00:00" u="1"/>
        <d v="2015-06-29T00:00:00" u="1"/>
        <d v="2014-08-13T00:00:00" u="1"/>
        <d v="2015-03-26T00:00:00" u="1"/>
        <d v="2015-12-21T00:00:00" u="1"/>
        <d v="2015-11-09T00:00:00" u="1"/>
        <d v="2014-11-28T00:00:00" u="1"/>
        <d v="2015-07-01T00:00:00" u="1"/>
        <d v="2015-06-15T00:00:00" u="1"/>
        <d v="2016-07-01T00:00:00" u="1"/>
        <d v="2015-05-29T00:00:00" u="1"/>
        <d v="2015-07-20T00:00:00" u="1"/>
        <d v="2015-11-02T00:00:00" u="1"/>
        <d v="2014-09-30T00:00:00" u="1"/>
        <d v="2014-03-31T00:00:00" u="1"/>
        <d v="2015-03-31T00:00:00" u="1"/>
        <d v="2016-03-31T00:00:00" u="1"/>
        <d v="2015-06-01T00:00:00" u="1"/>
        <d v="2016-01-14T00:00:00" u="1"/>
        <d v="2016-06-01T00:00:00" u="1"/>
        <d v="2016-03-24T00:00:00" u="1"/>
        <d v="2014-08-04T00:00:00" u="1"/>
        <d v="2015-10-21T00:00:00" u="1"/>
        <d v="2014-12-31T00:00:00" u="1"/>
        <d v="2015-05-27T00:00:00" u="1"/>
        <d v="2015-01-19T00:00:00" u="1"/>
        <d v="2016-03-10T00:00:00" u="1"/>
        <d v="2014-01-31T00:00:00" u="1"/>
        <d v="2015-07-30T00:00:00" u="1"/>
        <d v="2016-03-03T00:00:00" u="1"/>
        <d v="2016-03-22T00:00:00" u="1"/>
        <d v="2014-06-30T00:00:00" u="1"/>
        <d v="2016-02-29T00:00:00" u="1"/>
        <d v="2015-06-30T00:00:00" u="1"/>
        <d v="2014-10-31T00:00:00" u="1"/>
        <d v="2016-06-30T00:00:00" u="1"/>
        <d v="2015-08-14T00:00:00" u="1"/>
        <d v="2014-01-29T00:00:00" u="1"/>
        <d v="2014-05-30T00:00:00" u="1"/>
        <d v="2014-12-08T00:00:00" u="1"/>
        <d v="2016-02-08T00:00:00" u="1"/>
        <d v="2015-02-27T00:00:00" u="1"/>
        <d v="2016-10-17T00:00:00" u="1"/>
        <d v="2015-12-01T00:00:00" u="1"/>
        <d v="2016-02-01T00:00:00" u="1"/>
        <d v="2014-04-30T00:00:00" u="1"/>
        <d v="2015-04-30T00:00:00" u="1"/>
        <d v="2016-10-03T00:00:00" u="1"/>
        <d v="2016-01-27T00:00:00" u="1"/>
        <d v="2015-08-24T00:00:00" u="1"/>
        <d v="2016-11-01T00:00:00" u="1"/>
        <d v="2015-03-30T00:00:00" u="1"/>
        <d v="2016-02-25T00:00:00" u="1"/>
        <d v="2014-07-31T00:00:00" u="1"/>
        <d v="2015-07-31T00:00:00" u="1"/>
        <d v="2015-10-01T00:00:00" u="1"/>
        <d v="2014-08-29T00:00:00" u="1"/>
        <d v="2015-04-02T00:00:00" u="1"/>
        <d v="2015-11-25T00:00:00" u="1"/>
        <d v="2014-08-22T00:00:00" u="1"/>
        <d v="2014-10-13T00:00:00" u="1"/>
        <d v="2016-11-25T00:00:00" u="1"/>
        <d v="2015-09-01T00:00:00" u="1"/>
        <d v="2015-03-02T00:00:00" u="1"/>
        <d v="2016-09-01T00:00:00" u="1"/>
        <d v="2016-01-11T00:00:00" u="1"/>
        <d v="2015-01-30T00:00:00" u="1"/>
        <d v="2015-05-12T00:00:00" u="1"/>
      </sharedItems>
    </cacheField>
    <cacheField name="Фамилия / Наименование компании" numFmtId="0">
      <sharedItems containsBlank="1" count="87">
        <s v="Уплачены проценты за период 01.11.2016 по 02.12.2016 "/>
        <s v="Уплачены проценты за период 17.01.2017 по 30.01.2017 "/>
        <s v="Уплачены проценты за период 14.02.2017 по 20.02.2017 "/>
        <s v="Уплачены проценты"/>
        <s v="Начислены проценты за период 03.03.2017 по 30.03.2017 "/>
        <s v="Уплачены проценты за период 16.05.2017 по 30.05.2017 "/>
        <s v="Уплачены проценты за период 04.04.2017 по 10.05.2017 "/>
        <s v="Уплачены проценты за период 13.07.2017 по 30.07.2017"/>
        <s v="Уплачены проценты за период 03.06.2017 по 01.07.2017"/>
        <s v="Выплата начисленных процентов с 27.07.17 по 25.08.17"/>
        <s v="Уплачены проценты за период 05.08.2017 по 11.08.2017"/>
        <s v="Уплачены проценты за период 31.08.2017 по 28.09.2017 "/>
        <s v="Уплачены проценты с 19.09.17 по 19.10.17 "/>
        <s v="Уплачены проценты  за период с 07.10.2017 г. по 07.11.2017 "/>
        <s v="Уплачены проценты с 27.10.17 по 30.11.17 "/>
        <s v="Уплачены проценты за период с 08.11.2017 г. по 08.12.2017 г."/>
        <m/>
        <s v="поступление от размещения средств ВТБ" u="1"/>
        <s v="поступления от размещения средств ВТБ" u="1"/>
        <s v="Выплата процентов ОАО &quot;АЛЬФА-БАНК&quot; по договору №4501216 за период 01.01.2015-31.01.2015" u="1"/>
        <s v="Выплата учтенных процентов по депозитному договору N 'К8626/1958-14/012_1'" u="1"/>
        <s v="Уплачены проценты за период 10.04.2015 по 14.05.2015 по по сделке № 8626/01958/01035сПУ от 09.04.2015" u="1"/>
        <s v="Перечислены проценты по за период с 23.01.2016 г. по 08.02.2016 г." u="1"/>
        <s v="Выплата процентов ОАО &quot;АЛЬФА-БАНК&quot; по договору №4501216 за период 01.03.2015-31.03.2015" u="1"/>
        <s v="Уплачены проценты за период 08.10.2015 по 21.10.2015" u="1"/>
        <s v="Выплата процентов ОАО &quot;АЛЬФА-БАНК&quot; по договору №4501216 за период 01.04.2015-30.04.2015" u="1"/>
        <s v="Уплачены проценты за период 29.03.2016 по 16.05.2016" u="1"/>
        <s v="Перечислены проценты за период с 14.01.2016 г. по 27.01.2016 г" u="1"/>
        <s v="Перечислены проценты  по договору  КД8626/01958-15/1371с от 02.03.2015  за период с 03.03.2015 г. по 02.04.2015 г." u="1"/>
        <s v="Выплата процентов ОАО &quot;АЛЬФА-БАНК&quot; по договору №4501216 за период 01.05.2015-31.05.2015" u="1"/>
        <s v="Выплата процентов ОАО &quot;АЛЬФА-БАНК&quot; по договору №4501216 за период 01.06.2015-30.06.2015" u="1"/>
        <s v="Выплата процентов ОАО &quot;АЛЬФА-БАНК&quot; по договору №4501216 за период 15.08.2014-31.08.2014" u="1"/>
        <s v="Уплачены проценты по договору  8626/01958/00240.00ПУ от 17.06.2015  за период с 18.06.2015 г. по 20.07.2015 г." u="1"/>
        <s v="Перечислены проценты за период с 08.10.2015 по 21.10.2015" u="1"/>
        <s v="Выплата процентов ОАО &quot;АЛЬФА-БАНК&quot; по договору №4501216 за период 01.09.2014-30.09.2014" u="1"/>
        <s v="поступление от размещения средств ВТБ за период 01.02.2015-28.02.2015" u="1"/>
        <s v="поступление от размещения средств ВТБ за период 01.10.2014-31.10.2014" u="1"/>
        <s v="Выплата учтенных процентов по депозитному договору N 'К8626/1958-14/012_2'" u="1"/>
        <s v="Выплата процентов ОАО &quot;АЛЬФА-БАНК&quot; по договору №4501216 за период 01.02.2015-28.02.2015" u="1"/>
        <s v="Перечислены проценты по договору  8626/01958/00419.00ПУ от 24.07.2015  за период с 25.07.2015 г. по 24.08.2015 г." u="1"/>
        <s v="Уплачены проценты за период 30.09.2016 по 31.10.2016" u="1"/>
        <s v="Перечислены проценты за период с 27.10.2015 по 09.11.2015" u="1"/>
        <s v="Уплачены проценты за период 20.07.2016 по 19.08.2016 " u="1"/>
        <s v="поступление от размещения средств ВТБ за период 01.12.2014-31.12.2014" u="1"/>
        <s v="Уплачены проценты за период с  за период 15.05.2015 по 14.06.2015 " u="1"/>
        <s v="поступление от размещения средств ВТБ за период 01.11.2014-30.11.2014" u="1"/>
        <s v="Выплата процентов ОАО &quot;АЛЬФА-БАНК&quot; по договору №4501216 за период 01.07.2015Г. ПО 31.07.2015Г." u="1"/>
        <s v="Перечислены проценты за период 03.03.2015 по 02.04.2015 " u="1"/>
        <s v="Уплаачены проценты за период 08.10.2015 по 21.10.2015" u="1"/>
        <s v="Выплата учтенных процентов по депозитному договору N 'К8626/1958-14/012_3'" u="1"/>
        <s v="Уплачены проценты за период 28.08.2015 по 10.09.2015" u="1"/>
        <s v="Перечислены проценты по за период с 03.02.2016 г. по 04.03.2016 г. " u="1"/>
        <s v="Перечислены проценты по за период с 10.03.2016 г. по 23.03.2016 г. " u="1"/>
        <s v="Перечислены проценты по за период с 12.02.2016 г. по 25.02.2016 г. " u="1"/>
        <s v="Перечислены проценты по за период с 12.03.2016 г. по 25.03.2016 г. " u="1"/>
        <s v="Перечислены проценты по за период с 27.02.2016 г. по 11.03.2016 г. " u="1"/>
        <s v="Перечислены проценты по за период с 27.02.2016 г. по 28.03.2016 г. " u="1"/>
        <s v="поступление от размещения средств ВТБ за период 01.03.2015-26.03.2015" u="1"/>
        <s v="Выплата процентов ОАО &quot;АЛЬФА-БАНК&quot; по договору №4501216 за период 01.08.2015Г. ПО 14.08.2015Г." u="1"/>
        <s v="Выплата процентов, депозитный договор №48-14 Европейский  с 01.07.2015 по 31.07.2015. " u="1"/>
        <s v="Уплачены проценты за период с 02.06.2015 г. по 15.06.2015 г." u="1"/>
        <s v="Перечислены проценты за период с 17.09.2016 г. по 17.10.2016 г" u="1"/>
        <s v="Перечислены проценты  по договору  Н8626/1958-14/012_6 от 26.12.2014  за период с 27.12.2014 г. по 30.03.2015 г." u="1"/>
        <s v="Платеж по Заявлению о присоединении №1 от 13.08.2014 г. Единая касса" u="1"/>
        <s v="Выплата процентов, депозитный договор №37-13 Европейский" u="1"/>
        <s v="Выплата процентов, депозитный договор №38-13 Европейский" u="1"/>
        <s v="Выплата процентов, депозитный договор №48-14 Европейский" u="1"/>
        <s v="Уплачены проценты за период 26.10.2016 г. по 25.11.2016 г" u="1"/>
        <s v="Выплата учтенных процентов по депозитному договору N 'К8626/1958-14/012_4'" u="1"/>
        <s v="Перечислены проценты по договору   за период с 26.12.2015 г. по 14.01.2016 г." u="1"/>
        <s v="Выплата процентов ОАО &quot;АЛЬФА-БАНК&quot; по договору №4501216 за период 01.10.2014-31.10.2014" u="1"/>
        <s v="Выплата процентов ОАО &quot;АЛЬФА-БАНК&quot; по договору №4501216 за период 01.11.2014-30.11.2014" u="1"/>
        <s v="Уплачены проценты за период 05.12.2015 по 03.01.2016 по Договору банк. счета " u="1"/>
        <s v="Уплачены проценты за период 23.01.2016 по 21.02.2016 по Договору банк. счета " u="1"/>
        <s v="Выплата процентов ОАО &quot;АЛЬФА-БАНК&quot; по договору №4501216 за период 01.12.2014-31.12.2014" u="1"/>
        <s v="Уплачены проценты за период 22.10.2015 по 21.11.2015" u="1"/>
        <s v="поступление от размещения средств ВТБ за период 01.09.2014-30.09.2014" u="1"/>
        <s v="Перечислены проценты  за период с 05.12.2015 г. по 21.12.2015 г" u="1"/>
        <s v="Перечислены проценты за период с 12.11.2015 по 25.11.2015" u="1"/>
        <s v="поступление от размещения средств ВТБ за период 01.01.2015-31.01.2015" u="1"/>
        <s v="Уплачены проценты за период 23.07.2015 по 22.08.2015" u="1"/>
        <s v="Уплачены проценты за период 28.05.2016 по 27.06.2016" u="1"/>
        <s v="Уплачены проценты за период 28.01.2015 по 27.02.2015 по  по сделке № 8626/01958/00166 от 27.01.2015" u="1"/>
        <s v="Выплата учтенных процентов по депозитному договору N 'К8626/1958-14/012_5'" u="1"/>
        <s v="Уплачены проценты за период 26.08.2016 по 26.09.2016" u="1"/>
        <s v="Перечислены проценты  по договору  Н8626/1958-14/012_7 от 27.01.2015  за период с 28.01.2015 г. по 27.02.2015 г." u="1"/>
        <s v="Перечислены проценты  по договору  КД8626/01958-15/2832с от 09.04.2015  за период с 10.04.2015 г. по 12.05.2015 г. " u="1"/>
      </sharedItems>
    </cacheField>
    <cacheField name="Имя" numFmtId="0">
      <sharedItems containsNonDate="0" containsString="0" containsBlank="1"/>
    </cacheField>
    <cacheField name="Отчество" numFmtId="0">
      <sharedItems containsNonDate="0" containsString="0" containsBlank="1"/>
    </cacheField>
    <cacheField name="Сумма" numFmtId="165">
      <sharedItems containsString="0" containsBlank="1" containsNumber="1" minValue="821.92" maxValue="114386.89"/>
    </cacheField>
    <cacheField name="Назначение платежа" numFmtId="0">
      <sharedItems containsBlank="1" count="2">
        <s v="Уставная деятельность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Финагина Елена" refreshedDate="43175.03470196759" createdVersion="4" refreshedVersion="4" minRefreshableVersion="3" recordCount="20">
  <cacheSource type="worksheet">
    <worksheetSource ref="A4:G24" sheet="Покупки Добрый Магазин"/>
  </cacheSource>
  <cacheFields count="7">
    <cacheField name="Дата" numFmtId="14">
      <sharedItems containsNonDate="0" containsDate="1" containsString="0" containsBlank="1" minDate="2016-08-04T00:00:00" maxDate="2016-08-05T00:00:00" count="2">
        <d v="2016-08-04T00:00:00"/>
        <m/>
      </sharedItems>
    </cacheField>
    <cacheField name="Фамилия / Наименование компании" numFmtId="166">
      <sharedItems containsBlank="1" count="2">
        <s v="Финагина"/>
        <m/>
      </sharedItems>
    </cacheField>
    <cacheField name="Имя" numFmtId="0">
      <sharedItems containsBlank="1"/>
    </cacheField>
    <cacheField name="Отчество" numFmtId="0">
      <sharedItems containsBlank="1"/>
    </cacheField>
    <cacheField name="Сумма" numFmtId="165">
      <sharedItems containsString="0" containsBlank="1" containsNumber="1" containsInteger="1" minValue="350" maxValue="350"/>
    </cacheField>
    <cacheField name="Товар" numFmtId="165">
      <sharedItems containsBlank="1" count="2">
        <s v="Сувенир Кружка"/>
        <m/>
      </sharedItems>
    </cacheField>
    <cacheField name="Назначение платежа" numFmtId="0">
      <sharedItems count="2">
        <s v="Катя Грошева"/>
        <s v="Уставная деятельность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Финагина Елена" refreshedDate="43175.034702430552" createdVersion="4" refreshedVersion="4" minRefreshableVersion="3" recordCount="1706">
  <cacheSource type="worksheet">
    <worksheetSource ref="A11:F1717" sheet="Данные Пожертвования_2017"/>
  </cacheSource>
  <cacheFields count="6">
    <cacheField name="Дата" numFmtId="14">
      <sharedItems containsNonDate="0" containsDate="1" containsString="0" containsBlank="1" minDate="2016-01-06T00:00:00" maxDate="2017-12-31T00:00:00" count="500">
        <d v="2017-01-07T00:00:00"/>
        <d v="2017-01-08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2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3T00:00:00"/>
        <d v="2017-02-14T00:00:00"/>
        <d v="2017-02-15T00:00:00"/>
        <d v="2017-02-17T00:00:00"/>
        <d v="2017-02-20T00:00:00"/>
        <d v="2017-02-21T00:00:00"/>
        <d v="2017-02-22T00:00:00"/>
        <d v="2017-02-27T00:00:00"/>
        <d v="2017-02-28T00:00:00"/>
        <d v="2017-03-01T00:00:00"/>
        <d v="2017-03-02T00:00:00"/>
        <d v="2017-03-05T00:00:00"/>
        <d v="2017-03-06T00:00:00"/>
        <d v="2017-03-10T00:00:00"/>
        <d v="2017-03-14T00:00:00"/>
        <d v="2017-03-19T00:00:00"/>
        <d v="2017-03-21T00:00:00"/>
        <d v="2017-03-22T00:00:00"/>
        <d v="2017-03-24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9T00:00:00"/>
        <d v="2017-05-11T00:00:00"/>
        <d v="2017-05-12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8T00:00:00"/>
        <d v="2017-05-29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0T00:00:00"/>
        <d v="2017-06-12T00:00:00"/>
        <d v="2017-06-13T00:00:00"/>
        <d v="2017-06-14T00:00:00"/>
        <d v="2017-06-15T00:00:00"/>
        <d v="2017-06-16T00:00:00"/>
        <d v="2017-06-17T00:00:00"/>
        <d v="2017-06-19T00:00:00"/>
        <d v="2017-06-20T00:00:00"/>
        <d v="2017-06-21T00:00:00"/>
        <d v="2017-06-22T00:00:00"/>
        <d v="2017-06-23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2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19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8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2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18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2T00:00:00"/>
        <d v="2017-12-04T00:00:00"/>
        <d v="2017-12-05T00:00:00"/>
        <d v="2017-12-06T00:00:00"/>
        <d v="2017-12-07T00:00:00"/>
        <d v="2017-12-08T00:00:00"/>
        <d v="2017-12-11T00:00:00"/>
        <d v="2017-12-13T00:00:00"/>
        <d v="2017-12-14T00:00:00"/>
        <d v="2017-12-15T00:00:00"/>
        <d v="2017-12-17T00:00:00"/>
        <d v="2017-12-18T00:00:00"/>
        <d v="2017-12-19T00:00:00"/>
        <d v="2017-12-20T00:00:00"/>
        <d v="2017-12-21T00:00:00"/>
        <d v="2017-12-22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m/>
        <d v="2016-09-29T00:00:00" u="1"/>
        <d v="2016-10-25T00:00:00" u="1"/>
        <d v="2016-11-21T00:00:00" u="1"/>
        <d v="2016-10-27T00:00:00" u="1"/>
        <d v="2016-11-23T00:00:00" u="1"/>
        <d v="2016-12-19T00:00:00" u="1"/>
        <d v="2016-11-25T00:00:00" u="1"/>
        <d v="2016-12-21T00:00:00" u="1"/>
        <d v="2016-10-31T00:00:00" u="1"/>
        <d v="2016-11-27T00:00:00" u="1"/>
        <d v="2016-12-23T00:00:00" u="1"/>
        <d v="2016-12-25T00:00:00" u="1"/>
        <d v="2016-01-06T00:00:00" u="1"/>
        <d v="2016-02-02T00:00:00" u="1"/>
        <d v="2016-12-27T00:00:00" u="1"/>
        <d v="2016-12-29T00:00:00" u="1"/>
        <d v="2016-12-31T00:00:00" u="1"/>
        <d v="2016-01-12T00:00:00" u="1"/>
        <d v="2016-01-14T00:00:00" u="1"/>
        <d v="2016-02-12T00:00:00" u="1"/>
        <d v="2016-04-04T00:00:00" u="1"/>
        <d v="2016-01-18T00:00:00" u="1"/>
        <d v="2016-03-10T00:00:00" u="1"/>
        <d v="2016-04-06T00:00:00" u="1"/>
        <d v="2016-01-20T00:00:00" u="1"/>
        <d v="2016-02-16T00:00:00" u="1"/>
        <d v="2016-05-04T00:00:00" u="1"/>
        <d v="2016-01-22T00:00:00" u="1"/>
        <d v="2016-02-18T00:00:00" u="1"/>
        <d v="2016-03-14T00:00:00" u="1"/>
        <d v="2016-02-20T00:00:00" u="1"/>
        <d v="2016-03-16T00:00:00" u="1"/>
        <d v="2016-05-08T00:00:00" u="1"/>
        <d v="2016-06-04T00:00:00" u="1"/>
        <d v="2016-01-26T00:00:00" u="1"/>
        <d v="2016-03-18T00:00:00" u="1"/>
        <d v="2016-06-06T00:00:00" u="1"/>
        <d v="2016-07-02T00:00:00" u="1"/>
        <d v="2016-02-24T00:00:00" u="1"/>
        <d v="2016-06-08T00:00:00" u="1"/>
        <d v="2016-07-04T00:00:00" u="1"/>
        <d v="2016-02-26T00:00:00" u="1"/>
        <d v="2016-03-22T00:00:00" u="1"/>
        <d v="2016-07-06T00:00:00" u="1"/>
        <d v="2016-08-02T00:00:00" u="1"/>
        <d v="2016-02-28T00:00:00" u="1"/>
        <d v="2016-03-24T00:00:00" u="1"/>
        <d v="2016-04-20T00:00:00" u="1"/>
        <d v="2016-05-16T00:00:00" u="1"/>
        <d v="2016-06-12T00:00:00" u="1"/>
        <d v="2016-07-08T00:00:00" u="1"/>
        <d v="2016-08-04T00:00:00" u="1"/>
        <d v="2016-04-22T00:00:00" u="1"/>
        <d v="2016-05-18T00:00:00" u="1"/>
        <d v="2016-08-06T00:00:00" u="1"/>
        <d v="2016-09-02T00:00:00" u="1"/>
        <d v="2016-07-12T00:00:00" u="1"/>
        <d v="2016-08-08T00:00:00" u="1"/>
        <d v="2016-09-04T00:00:00" u="1"/>
        <d v="2016-03-30T00:00:00" u="1"/>
        <d v="2016-06-18T00:00:00" u="1"/>
        <d v="2016-08-10T00:00:00" u="1"/>
        <d v="2016-09-06T00:00:00" u="1"/>
        <d v="2016-06-20T00:00:00" u="1"/>
        <d v="2016-07-16T00:00:00" u="1"/>
        <d v="2016-08-12T00:00:00" u="1"/>
        <d v="2016-09-08T00:00:00" u="1"/>
        <d v="2016-04-30T00:00:00" u="1"/>
        <d v="2016-05-26T00:00:00" u="1"/>
        <d v="2016-07-18T00:00:00" u="1"/>
        <d v="2016-08-14T00:00:00" u="1"/>
        <d v="2016-10-06T00:00:00" u="1"/>
        <d v="2016-11-02T00:00:00" u="1"/>
        <d v="2016-05-28T00:00:00" u="1"/>
        <d v="2016-06-24T00:00:00" u="1"/>
        <d v="2016-07-20T00:00:00" u="1"/>
        <d v="2016-08-16T00:00:00" u="1"/>
        <d v="2016-09-12T00:00:00" u="1"/>
        <d v="2016-05-30T00:00:00" u="1"/>
        <d v="2016-07-22T00:00:00" u="1"/>
        <d v="2016-08-18T00:00:00" u="1"/>
        <d v="2016-09-14T00:00:00" u="1"/>
        <d v="2016-10-10T00:00:00" u="1"/>
        <d v="2016-11-06T00:00:00" u="1"/>
        <d v="2016-12-02T00:00:00" u="1"/>
        <d v="2016-06-28T00:00:00" u="1"/>
        <d v="2016-07-24T00:00:00" u="1"/>
        <d v="2016-12-04T00:00:00" u="1"/>
        <d v="2016-06-30T00:00:00" u="1"/>
        <d v="2016-07-26T00:00:00" u="1"/>
        <d v="2016-08-22T00:00:00" u="1"/>
        <d v="2016-10-14T00:00:00" u="1"/>
        <d v="2016-11-10T00:00:00" u="1"/>
        <d v="2016-12-06T00:00:00" u="1"/>
        <d v="2016-07-28T00:00:00" u="1"/>
        <d v="2016-08-24T00:00:00" u="1"/>
        <d v="2016-11-12T00:00:00" u="1"/>
        <d v="2016-07-30T00:00:00" u="1"/>
        <d v="2016-08-26T00:00:00" u="1"/>
        <d v="2016-09-22T00:00:00" u="1"/>
        <d v="2016-10-18T00:00:00" u="1"/>
        <d v="2016-11-14T00:00:00" u="1"/>
        <d v="2016-08-28T00:00:00" u="1"/>
        <d v="2016-10-20T00:00:00" u="1"/>
        <d v="2016-11-16T00:00:00" u="1"/>
        <d v="2016-12-12T00:00:00" u="1"/>
        <d v="2016-08-30T00:00:00" u="1"/>
        <d v="2016-09-26T00:00:00" u="1"/>
        <d v="2016-11-18T00:00:00" u="1"/>
        <d v="2016-12-14T00:00:00" u="1"/>
        <d v="2016-10-24T00:00:00" u="1"/>
        <d v="2016-12-16T00:00:00" u="1"/>
        <d v="2016-09-30T00:00:00" u="1"/>
        <d v="2016-11-22T00:00:00" u="1"/>
        <d v="2016-12-18T00:00:00" u="1"/>
        <d v="2016-11-24T00:00:00" u="1"/>
        <d v="2016-11-26T00:00:00" u="1"/>
        <d v="2016-12-22T00:00:00" u="1"/>
        <d v="2016-11-28T00:00:00" u="1"/>
        <d v="2016-12-24T00:00:00" u="1"/>
        <d v="2016-02-01T00:00:00" u="1"/>
        <d v="2016-11-30T00:00:00" u="1"/>
        <d v="2016-12-26T00:00:00" u="1"/>
        <d v="2016-12-28T00:00:00" u="1"/>
        <d v="2016-03-01T00:00:00" u="1"/>
        <d v="2016-12-30T00:00:00" u="1"/>
        <d v="2016-01-13T00:00:00" u="1"/>
        <d v="2016-01-15T00:00:00" u="1"/>
        <d v="2016-04-03T00:00:00" u="1"/>
        <d v="2016-03-09T00:00:00" u="1"/>
        <d v="2016-05-01T00:00:00" u="1"/>
        <d v="2016-01-19T00:00:00" u="1"/>
        <d v="2016-04-07T00:00:00" u="1"/>
        <d v="2016-01-21T00:00:00" u="1"/>
        <d v="2016-02-17T00:00:00" u="1"/>
        <d v="2016-04-09T00:00:00" u="1"/>
        <d v="2016-05-05T00:00:00" u="1"/>
        <d v="2016-02-19T00:00:00" u="1"/>
        <d v="2016-03-15T00:00:00" u="1"/>
        <d v="2016-04-11T00:00:00" u="1"/>
        <d v="2016-06-03T00:00:00" u="1"/>
        <d v="2016-01-25T00:00:00" u="1"/>
        <d v="2016-03-17T00:00:00" u="1"/>
        <d v="2016-06-05T00:00:00" u="1"/>
        <d v="2016-07-01T00:00:00" u="1"/>
        <d v="2016-01-27T00:00:00" u="1"/>
        <d v="2016-02-23T00:00:00" u="1"/>
        <d v="2016-03-19T00:00:00" u="1"/>
        <d v="2016-04-15T00:00:00" u="1"/>
        <d v="2016-06-07T00:00:00" u="1"/>
        <d v="2016-07-03T00:00:00" u="1"/>
        <d v="2016-01-29T00:00:00" u="1"/>
        <d v="2016-03-21T00:00:00" u="1"/>
        <d v="2016-06-09T00:00:00" u="1"/>
        <d v="2016-07-05T00:00:00" u="1"/>
        <d v="2016-08-01T00:00:00" u="1"/>
        <d v="2016-04-19T00:00:00" u="1"/>
        <d v="2016-07-07T00:00:00" u="1"/>
        <d v="2016-08-03T00:00:00" u="1"/>
        <d v="2016-02-29T00:00:00" u="1"/>
        <d v="2016-06-13T00:00:00" u="1"/>
        <d v="2016-07-09T00:00:00" u="1"/>
        <d v="2016-08-05T00:00:00" u="1"/>
        <d v="2016-09-01T00:00:00" u="1"/>
        <d v="2016-03-27T00:00:00" u="1"/>
        <d v="2016-05-19T00:00:00" u="1"/>
        <d v="2016-06-15T00:00:00" u="1"/>
        <d v="2016-07-11T00:00:00" u="1"/>
        <d v="2016-08-07T00:00:00" u="1"/>
        <d v="2016-09-03T00:00:00" u="1"/>
        <d v="2016-03-29T00:00:00" u="1"/>
        <d v="2016-07-13T00:00:00" u="1"/>
        <d v="2016-08-09T00:00:00" u="1"/>
        <d v="2016-09-05T00:00:00" u="1"/>
        <d v="2016-03-31T00:00:00" u="1"/>
        <d v="2016-05-23T00:00:00" u="1"/>
        <d v="2016-06-19T00:00:00" u="1"/>
        <d v="2016-07-15T00:00:00" u="1"/>
        <d v="2016-08-11T00:00:00" u="1"/>
        <d v="2016-09-07T00:00:00" u="1"/>
        <d v="2016-10-03T00:00:00" u="1"/>
        <d v="2016-04-29T00:00:00" u="1"/>
        <d v="2017-04-29T00:00:00" u="1"/>
        <d v="2016-05-25T00:00:00" u="1"/>
        <d v="2016-07-17T00:00:00" u="1"/>
        <d v="2016-08-13T00:00:00" u="1"/>
        <d v="2016-09-09T00:00:00" u="1"/>
        <d v="2016-05-27T00:00:00" u="1"/>
        <d v="2016-06-23T00:00:00" u="1"/>
        <d v="2016-07-19T00:00:00" u="1"/>
        <d v="2016-08-15T00:00:00" u="1"/>
        <d v="2016-10-07T00:00:00" u="1"/>
        <d v="2016-11-03T00:00:00" u="1"/>
        <d v="2016-05-29T00:00:00" u="1"/>
        <d v="2016-07-21T00:00:00" u="1"/>
        <d v="2016-08-17T00:00:00" u="1"/>
        <d v="2016-09-13T00:00:00" u="1"/>
        <d v="2016-11-05T00:00:00" u="1"/>
        <d v="2016-12-01T00:00:00" u="1"/>
        <d v="2016-06-27T00:00:00" u="1"/>
        <d v="2016-07-23T00:00:00" u="1"/>
        <d v="2016-08-19T00:00:00" u="1"/>
        <d v="2016-09-15T00:00:00" u="1"/>
        <d v="2016-10-11T00:00:00" u="1"/>
        <d v="2016-11-07T00:00:00" u="1"/>
        <d v="2016-12-03T00:00:00" u="1"/>
        <d v="2016-06-29T00:00:00" u="1"/>
        <d v="2016-07-25T00:00:00" u="1"/>
        <d v="2016-09-17T00:00:00" u="1"/>
        <d v="2016-10-13T00:00:00" u="1"/>
        <d v="2016-11-09T00:00:00" u="1"/>
        <d v="2016-12-05T00:00:00" u="1"/>
        <d v="2016-07-27T00:00:00" u="1"/>
        <d v="2016-08-23T00:00:00" u="1"/>
        <d v="2016-12-07T00:00:00" u="1"/>
        <d v="2016-07-29T00:00:00" u="1"/>
        <d v="2016-08-25T00:00:00" u="1"/>
        <d v="2016-09-21T00:00:00" u="1"/>
        <d v="2016-10-17T00:00:00" u="1"/>
        <d v="2016-12-09T00:00:00" u="1"/>
        <d v="2016-07-31T00:00:00" u="1"/>
        <d v="2016-08-27T00:00:00" u="1"/>
        <d v="2016-10-19T00:00:00" u="1"/>
        <d v="2016-11-15T00:00:00" u="1"/>
        <d v="2016-08-29T00:00:00" u="1"/>
        <d v="2016-09-25T00:00:00" u="1"/>
        <d v="2016-11-17T00:00:00" u="1"/>
        <d v="2016-12-13T00:00:00" u="1"/>
        <d v="2016-08-31T00:00:00" u="1"/>
        <d v="2016-12-15T00:00:00" u="1"/>
      </sharedItems>
    </cacheField>
    <cacheField name="Фамилия / Наименование компании" numFmtId="0">
      <sharedItems containsBlank="1" containsMixedTypes="1" containsNumber="1" containsInteger="1" minValue="123544563" maxValue="123544563" count="732">
        <s v="Пожертвования за 06.01.2017 на Добро Mail.ru"/>
        <s v="Пожертвования за 07.01.2017 на Добро Mail.ru"/>
        <s v="Пожертвования за 10.01.2017 на Яндекс.Касса"/>
        <s v="prutskoy"/>
        <s v="voitov"/>
        <s v="NEKOZ"/>
        <s v="kudimova"/>
        <s v="Анонимное пожертвование"/>
        <s v="Пожертвования за 11.01.2017 на Яндекс.Касса"/>
        <s v="Smirnov"/>
        <s v="fisyuk"/>
        <s v="chechInene"/>
        <s v="klevannyy"/>
        <s v="LIKHODEDOVA "/>
        <s v="MARININA"/>
        <s v="Sheremeteva"/>
        <s v="petushkova"/>
        <s v="BONDARENKO"/>
        <s v="IVANOVA"/>
        <s v="MIKHALEVICH"/>
        <s v="Пожертвования за 11.01.2017 на RBK"/>
        <s v="pankov"/>
        <s v="Пожертвования за 12.01.2017 на Яндекс.Касса"/>
        <s v="Пожертвования за 12.01.2017 на RBK"/>
        <s v="Пожертвования за 13.01.2017 на RBK"/>
        <s v="Королев"/>
        <s v="Савенкова"/>
        <s v="KHRAPKO"/>
        <s v="VESELOV"/>
        <s v="murnaeva"/>
        <s v="menovshchikova"/>
        <s v="IGNATOVA"/>
        <s v="dobrusev"/>
        <s v="zadylyak"/>
        <s v="spitsyna"/>
        <s v="avenena"/>
        <s v="MAKARENKO"/>
        <s v="Morozova"/>
        <s v="porozova"/>
        <s v="DERGUNOVA"/>
        <s v="shibilkina"/>
        <s v="soslyuk"/>
        <s v="kalinina"/>
        <s v="TKACHEVA"/>
        <s v="Shipil"/>
        <s v="chukin"/>
        <s v="borodina"/>
        <s v="Korogodskaya"/>
        <s v="konstantinova"/>
        <s v="Rylkova"/>
        <s v="Askerova"/>
        <s v="gakusha"/>
        <s v="selyanina"/>
        <s v="Kosolapova"/>
        <s v="OLEFIRENKO"/>
        <s v="denisyuk"/>
        <s v="galatina"/>
        <s v="zAPOROZHTSEVA"/>
        <s v="Aleksandrov"/>
        <s v="dadhkovskaya"/>
        <s v="ivanko"/>
        <s v="Puskova"/>
        <s v="Fomina"/>
        <s v="Пожертвования за 13.01.2017 на Яндекс.Касса"/>
        <s v="Пожертвования за 14.01.2017 на RBK"/>
        <s v="moiseeva"/>
        <s v="stepanova"/>
        <s v="zaytseva"/>
        <s v="Пожертвования за 14.01.2017 на Добро Mail.ru"/>
        <s v="IGUMNOVA"/>
        <s v="Пожертвования за 15.01.2017 на Яндекс.Касса"/>
        <s v="NASHCHEKINA"/>
        <s v="Пожертвования за 16.01.2017 на Яндекс.Касса"/>
        <s v="VAKUNOVA"/>
        <s v="SUVOROV"/>
        <s v="maksimova"/>
        <s v="SYSOEVA"/>
        <s v="trubnikov"/>
        <s v="Diakova"/>
        <s v="Бауэр"/>
        <s v="Казакова"/>
        <s v="Михельсон"/>
        <s v="Пожертвования за 17.01.2017 на RBK"/>
        <s v="Пожертвования за 18.01.2017 на Добро Mail.ru"/>
        <s v="Пожертвования за 19.01.2017 на RBK"/>
        <s v="Моисеев"/>
        <s v="MUSTAFINA"/>
        <s v="enge"/>
        <s v="POLIKOVa"/>
        <s v="cvetkova"/>
        <s v="SHUPSRSKY"/>
        <s v="Kardapoltseva"/>
        <s v="shatokhina"/>
        <s v="mazaeva"/>
        <s v="FEDOTOVA"/>
        <s v="Куренкова"/>
        <s v="ИП КОСТАНДОВ ЭДУАРД ВИКТОРОВИЧ"/>
        <s v="Пожертвования за 20.01.2017 на Яндекс.Касса"/>
        <s v="Пожертвования за 22.01.2017 на Яндекс.Касса"/>
        <s v="Пожертвования за 22.01.2017 на Добро Mail.ru"/>
        <s v="Пожертвования за 25.01.2017 на Яндекс.Касса"/>
        <s v="МОУСОШ№1 ИМ.С.И.ГУСЕВА"/>
        <s v="tsymbal"/>
        <s v="BALUEVA"/>
        <s v="MUNITS"/>
        <s v="ООО &quot;Евролаб&quot;"/>
        <s v="Пожертвования за 27.01.2017 на Добро Mail.ru"/>
        <s v="Пожертвования за 28.01.2017 на Добро Mail.ru"/>
        <s v="Пожертвования за 28.01.2017 на Яндекс.Касса"/>
        <s v="Пожертвования за 29.01.2017 на Добро Mail.ru"/>
        <s v="Царева"/>
        <s v="Ягнешко"/>
        <s v="Пожертвования за 30.01.2017 на Добро Mail.ru"/>
        <s v="Пожертвования за 31.01.2017 на Яндекс.Касса"/>
        <s v="tsvetkova"/>
        <s v="ZHERNOSENKO"/>
        <s v="RUDOVA"/>
        <s v="lyashenko"/>
        <s v="sukhanova"/>
        <s v="syrets"/>
        <s v="Инкассация ящиков для пожертвований на хоккейном турнире"/>
        <s v="Пожертвования за 01.02.2017 на Яндекс.Касса"/>
        <s v="ustich"/>
        <s v="Peshehonova"/>
        <s v="Gensitskaya"/>
        <s v="ООО &quot;КИО&quot;"/>
        <s v="GORJUNOVa"/>
        <s v="KOSTANDOVA"/>
        <s v="koncheva"/>
        <s v="Пожертвования за 31.01.2017 на RBK"/>
        <s v="Пожертвования за 02.02.2017 на Яндекс.Касса"/>
        <s v="Пожертвования за 01.02.2017 на Добро Mail.ru"/>
        <s v="Kolenkova"/>
        <s v="Пожертвования за 03.02.2017 на Яндекс.Касса"/>
        <s v="Пожертвования за 02.02.2017 - 04.02.2017 на Добро Mail.ru"/>
        <s v="anisimova"/>
        <s v="KHOKHLOVA"/>
        <s v="Пожертвования за 08.02.2017 на Яндекс.Касса"/>
        <s v="markov"/>
        <s v="Пожертвования за 05.02.2017 - 07.02.2017 на Добро Mail.ru"/>
        <s v="Пожертвования за 10.02.2017 на Яндекс.Касса"/>
        <s v="Пожертвования за 13.02.2017 на Яндекс.Касса"/>
        <s v="Пожертвования за 08.02.2017 - 12.02.2017 на Добро Mail.ru"/>
        <s v="Пожертвования на 7715 за октябрь - декабрь 2016"/>
        <s v="Пожертвования за 14.02.2017 на Яндекс.Касса"/>
        <s v="Инкассация ящиков для пожертвований"/>
        <s v="Пожертвования за 13.02.2017 - 14.02.2017 на Добро Mail.ru"/>
        <s v="Пожертвования за 17.02.2017 на Яндекс.Касса"/>
        <s v="Пожертвования за 17.02.2017 на Добро Mail.ru"/>
        <s v="ООО &quot;СЗТЭС&quot;"/>
        <s v="Пожертвования за 21.02.2017 на Яндекс.Касса"/>
        <s v="Каровайчик"/>
        <s v="Сафронова"/>
        <s v="Пожертвования за 22-23.02.2017 на Добро Mail.ru"/>
        <s v="Пожертвования за 27.02.2017 на Добро Mail.ru"/>
        <s v="Пожертвования за 27.02.2017 на Яндекс.Касса"/>
        <s v="Пожертвования за 28.02.2017 на Добро Mail.ru"/>
        <s v="Пожертвования за 01.03.2017 на Яндекс.Касса"/>
        <s v="Пожертвования за 02.03.2017 на Добро Mail.ru"/>
        <s v="Пожертвования за 05.03.2017 на Добро Mail.ru"/>
        <s v="Пожертвования за 06.03.2017 на Яндекс.Касса"/>
        <s v="Пожертвования за 10.03.2017 на Добро Mail.ru"/>
        <s v="Пожертвования за 14.03.2017 на Добро Mail.ru"/>
        <s v="ШИХШАБЕКОВА ЛУАРАТ РАСУЛОВНА"/>
        <s v="Пожертвования за 19.03.2017 на Яндекс.Касса"/>
        <s v="Elena Postanogova"/>
        <s v="Ekaterina Nesterova"/>
        <s v="Пожертвования за 22.03.2017 на Добро Mail.ru"/>
        <s v="Пожертвования за 24.03.2017 на Яндекс.Касса"/>
        <s v="Пожертвования за 26.03.2017 на Яндекс.Касса"/>
        <s v="Пожертвование на РБК 27.03.2017"/>
        <s v="Пожертвования за 27.03.2017 на Добро Mail.ru"/>
        <s v="Николаенко"/>
        <s v="NOSKOV"/>
        <s v="kozhemyakin"/>
        <s v="zheltova"/>
        <s v="shushkova"/>
        <s v="_x000a_MERKUSHOV"/>
        <s v="Grushevskaya"/>
        <s v="da "/>
        <s v="Пожертвования за 28.03.2017 на Добро Mail.ru"/>
        <s v="Пожертвования за 28.03.2017 на Яндекс.Касса"/>
        <s v="manukyan"/>
        <s v="SAKHAROVA"/>
        <s v="chernobylets"/>
        <s v="Togobitskaya"/>
        <s v=" Popova"/>
        <s v="prokofev"/>
        <s v="shishkov"/>
        <s v="sereda"/>
        <s v="Bushueva"/>
        <s v="semina"/>
        <s v="pachin"/>
        <s v="DURyshin"/>
        <s v="БОНДАРЕВ"/>
        <s v="Пожертвования за 29.03.2017 на Добро Mail.ru"/>
        <s v="Пожертвования за 30.03.2017 на Добро Mail.ru"/>
        <s v="Слепчатова"/>
        <s v="Инкассация ящика для  сбора пожертвований, установленного в зоопарке &quot;Страна Енотия&quot;"/>
        <s v="Пожертвования за 01.04.2017 на Добро Mail.ru"/>
        <s v="Пожертвования за 02.04.2017 на Добро Mail.ru"/>
        <s v="Пожертвования за 03.04.2017 на Добро Mail.ru"/>
        <s v="СОБОЛЕВА"/>
        <s v="Пожертвования за 04.04.2017 на Добро Mail.ru"/>
        <s v="Инкассация ящиков для  сбора пожертвований, установленных на АЗС &quot;Нефтегаз&quot;"/>
        <s v="Прокаев - Акция &quot;Аллея жизни&quot;"/>
        <s v="Пожертвования за 04.04.2017 на Яндекс.Касса"/>
        <s v="Инкассация ящиков для  сбора пожертвований, установленных на АЗС &quot;Нефтегаз&quot; (Багратионовск) 19/03/17"/>
        <s v="Пожертвования за 05.04.2017 на Добро Mail.ru"/>
        <s v="Пожертвования за 06.04.2017 на Яндекс.Касса"/>
        <s v="Общероссийский общественный фонд &quot;Национальный благотворительный фонд СМС на номер 7715 январь, февраль 2017г."/>
        <s v="Стеценко"/>
        <s v="Инкассация ящиков для сбора пожертвований на празднике &quot;День селедки&quot;"/>
        <s v="Пожертвования за 10.04.2017 на Яндекс.Касса"/>
        <s v="Tikhomirova "/>
        <s v="KRASOVSKYA"/>
        <s v="murnseva"/>
        <s v="RYAZANOV"/>
        <s v="pimpf101@inbox.ru"/>
        <s v="katanov"/>
        <s v="GAVRILOV"/>
        <s v="masalkova"/>
        <s v="torkunyak"/>
        <s v="Mordavchenkova"/>
        <s v="Vartanova"/>
        <s v="beregovaya"/>
        <s v="BOCHKAREV"/>
        <s v="stukashova"/>
        <s v="Nataliia"/>
        <s v="Пожертвование на РБК 11.04.2017"/>
        <s v="krasnova"/>
        <s v="Пожертвования за 12.04.2017 на Яндекс.Касса"/>
        <s v="Пожертвования за 13.04.2017 на Добро Mail.ru"/>
        <s v="Пожертвования за 14.04.2017 на Добро Mail.ru"/>
        <s v="Пожертвования за 14.04.2017 на Яндекс.Касса"/>
        <s v="Пожертвования за 16.04.2017 на Добро Mail.ru"/>
        <s v="МЕГАФОН СЕВЕРО-ЗАПАДНЫЙ ФИЛИАЛ ОТКРЫТОГО АКЦИОНЕРНОГО ОБЩЕСТВА"/>
        <s v="Инкассация ящиков для сбора пожертвований, установленного в офисе Фонда - Акция &quot;Аллея жизни&quot;"/>
        <s v="Инкассация ящиков для сбора пожертвований, установленного в офисе Фонда"/>
        <s v="Поступление пожертвований на терминалы Энерготрансбанка"/>
        <s v="Богданов - Акция &quot;Аллея жизни&quot;"/>
        <s v="ООО &quot;РусТрансСервис&quot; - Акция &quot;Аллея жизни&quot;"/>
        <s v="Kriga"/>
        <s v="Пожертвования за 19.04.2017 на Яндекс.Касса"/>
        <s v="Пожертвования за 19.04.2017 на Добро Mail.ru"/>
        <s v="Фонд &quot;КАФ&quot; - &quot;Вместе&quot;"/>
        <s v="ТОВМАСЯН - Акция &quot;Аллея жизни&quot;"/>
        <s v="ООО &quot;ЦЕНТР ФЕЙЕРВЕРКОВ &quot;ХАН&quot; - Акция &quot;Аллея жизни&quot;"/>
        <s v="ООО &quot;ТРАНС-ЭКСИМ&quot; - Акция &quot;Аллея жизни&quot;"/>
        <s v="Инкассация ящиков для сбора пожертвований, установленного в магазине &quot;Ювелирторг&quot;"/>
        <s v="Пожертвования за 20.04.2017 на Яндекс.Касса"/>
        <s v="Пожертвования за 20.04.2017 на Добро Mail.ru"/>
        <s v="Пожертвования за 21.04.2017 на Добро Mail.ru"/>
        <s v="Titkova"/>
        <s v="ООО ФИТО-БАЛТ - Акция &quot;Аллея жизни&quot;"/>
        <s v="Пожертвования за 22.04.2017 на Добро Mail.ru"/>
        <s v="Пожертвования за 22.04.2017 на Яндекс.Касса"/>
        <s v="Пожертвования за 23.04.2017 на Добро Mail.ru"/>
        <s v="ООО &quot;Чинно Чиллини&quot; - Акция &quot;Аллея жизни&quot;"/>
        <s v="Пожертвования за 24.04.2017 на Добро Mail.ru"/>
        <s v="Пожертвования за 25.04.2017 на Добро Mail.ru"/>
        <s v="Пожертвования за 25.04.2017 на Яндекс.Касса"/>
        <s v="Пожертвования за 26.04.2017 на Добро Mail.ru"/>
        <s v="ООО &quot;ДСВ Транспорт&quot; - Акция &quot;Аллея жизни&quot;"/>
        <s v="Пожертвования за 27.04.2017 на Яндекс.Касса"/>
        <s v="Пожертвования за 27.04.2017 на Добро Mail.ru"/>
        <s v="Пожертвования за 28.04.2017 на Добро Mail.ru"/>
        <s v="Инкассация ящиков для сбора пожертвований, установленного в офисе Фонда - Акция &quot;Аллея жизни&quot; 29.04.17"/>
        <s v="Пожертвования за 30.04.2017 на Добро Mail.ru"/>
        <s v="Пожертвования за 01.05.2017 на Добро Mail.ru"/>
        <s v="Пожертвования за 02.05.2017 на Добро Mail.ru"/>
        <s v="Пожертвования за 04.05.2017 на Яндекс.Касса"/>
        <s v="Пожертвования за 05.05.2017 на Яндекс.Касса"/>
        <s v="Пожертвования за 05.05.2017 на Добро Mail.ru"/>
        <s v="Пожертвования за 12.05.2017 на Яндекс.Касса"/>
        <s v="Пожертвования за 14.05.2017 на Добро Mail.ru"/>
        <s v="Принятые пожертвования в терминалах ЭНЕРГОТРАНСБАНК"/>
        <s v="Пожертвования за 15.05.2017 на Добро Mail.ru"/>
        <s v="Пожертвования за 15.05.2017 на Яндекс.Касса"/>
        <s v="Инкассация ящиков для  сбора пожертвований, установленных на АЗС &quot;Нефтегаз&quot; (Советский пр-т, 134)"/>
        <s v="Инкассация ящиков для  сбора пожертвований, установленных на АЗС &quot;Нефтегаз&quot; (Советский пр-т, 290)"/>
        <s v="obsokov"/>
        <s v="Пожертвования за 17.05.2017 на Яндекс.Касса"/>
        <s v="ФГАОУ ВО &quot;БФУ им. И. Канта&quot; - Акция &quot;Аллея жизни&quot;"/>
        <s v="Пожертвования за 18.05.2017 на Добро Mail.ru"/>
        <s v="Пожертвования за 19.05.2017 на Добро Mail.ru"/>
        <s v="Пожертвования за 17.05.2017 на Добро Mail.ru"/>
        <s v="Пожертвования за 20.05.2017 на Добро Mail.ru"/>
        <s v="Пожертвования за 21.05.2017 на Добро Mail.ru"/>
        <s v="Пожертвования за 21.05.2017 на Яндекс.Касса"/>
        <s v="Пожертвования за 22.05.2017 на Добро Mail.ru"/>
        <s v="ALEYNIKOVA"/>
        <s v="podskrebov"/>
        <s v="KHARLAMOV"/>
        <s v="ukolov"/>
        <s v="golovachev"/>
        <s v="parshina"/>
        <s v="SERDYUK"/>
        <s v="solovieva"/>
        <s v="zona@inbox.ru"/>
        <s v="bychkov"/>
        <s v="tishin"/>
        <s v="tkachenko"/>
        <s v="SAMSONOVA"/>
        <s v="KALINKINA"/>
        <s v="pereboev"/>
        <s v="penkov"/>
        <s v="KOLENCHUKOVA"/>
        <s v="SHEVALDOV"/>
        <s v="GAPANENOK"/>
        <s v="musaeva"/>
        <s v="Маркина"/>
        <s v="stronger777man@gmail.com"/>
        <s v="KUDRYAVSKIY"/>
        <s v="sudarikov"/>
        <s v="Инкассация ящиков для  сбора пожертвований, установленных на АЗС &quot;Нефтегаз&quot; (Елизаветинская)"/>
        <s v="Назаренко"/>
        <s v="Инкассация ящиков для  сбора пожертвований, установленных в магазине &quot;Хризопраз&quot; "/>
        <s v="Инкассация ящиков для  сбора пожертвований, установленных в магазине &quot;Нефрит&quot; "/>
        <s v="Инкассация ящиков для  сбора пожертвований, установленных в магазине &quot;Оникс&quot; "/>
        <s v="Инкассация ящиков для  сбора пожертвований, установленных в магазине &quot;Рубин&quot; "/>
        <s v="malkova"/>
        <s v="MIKITICH"/>
        <s v="smirnova"/>
        <s v="shavildanova"/>
        <s v="Zyabko"/>
        <s v="SULYAEV"/>
        <s v="mikhail"/>
        <s v="i.malkova@consult-info.ru"/>
        <s v="kronta@inbox.ru"/>
        <s v=" filippova"/>
        <s v="zotina"/>
        <s v="Ермолович "/>
        <s v="Пожертвования за 23.05.2017 на Добро Mail.ru"/>
        <s v="Пожертвования за 24.05.2017 на Добро Mail.ru"/>
        <s v="Паулов"/>
        <s v="Пожертвования за 26.05.2017 на Яндекс.Касса"/>
        <s v="Инкассация ящиков для  сбора пожертвований, установленных в танцевальной студии VIVA"/>
        <s v="Пожертвования за 27-28.05.2017 на Добро Mail.ru"/>
        <s v="Пожертвования за 29.05.2017 на Яндекс.Касса"/>
        <s v="Пожертвования за 31.05.2017 на Яндекс.Касса"/>
        <s v="Пожертвования за 01.06.2017 на Яндекс.Касса"/>
        <s v="Пожертвования за 30-31.05.2017 на Добро Mail.ru"/>
        <s v="Некоммерческое партнерство оказания помощи людям в затруднительных жизненных обстоятельствах &quot;И ВСЕ ЗА ОДНОГО&quot;"/>
        <s v="Пожертвования за 01-04.06.2017 на Добро Mail.ru"/>
        <s v="Пожертвования за 06.06.2017 на Яндекс.Касса"/>
        <s v="Пожертвования за 05.06.2017 на Добро Mail.ru"/>
        <s v="Пожертвования за 10.06.2017 на Яндекс.Касса"/>
        <s v="Пожертвования за 12.06.2017 на Добро Mail.ru"/>
        <s v="Калмыков"/>
        <s v="Пожертвования за 13.06.2017 на Яндекс.Касса"/>
        <s v="Пожертвования за 14.06.2017 на Добро Mail.ru"/>
        <s v="Пожертвования за 16.06.2017 на Яндекс.Касса"/>
        <s v="Пожертвования за 17.06.2017 на Добро Mail.ru"/>
        <s v="chaykovskaya"/>
        <s v="Пожертвования за 19.06.2017 на Добро Mail.ru"/>
        <s v="Пожертвования за 20.06.2017 на Добро Mail.ru"/>
        <s v="Пожертвования за 20.06.2017 на Яндекс.Касса"/>
        <s v="Инкассация ящиков для  сбора пожертвований, установленных во время проведения конкурса &quot;Открытка на счастье&quot;"/>
        <s v="Егоров"/>
        <s v="Пожертвования за 22.06.2017 на Добро Mail.ru"/>
        <s v="Пожертвования за 23.06.2017 на Добро Mail.ru"/>
        <s v="Чернявский"/>
        <s v="Пожертвования за 23.06.2017 на Яндекс.Касса"/>
        <s v="Пожертвования за 25.06.2017 на Добро Mail.ru"/>
        <s v="Пожертвования за 26.06.2017 на Яндекс.Касса"/>
        <s v="Пожертвования за 27.06.2017 на Яндекс.Касса"/>
        <s v="Пожертвования за 27.06.2017 на Добро Mail.ru"/>
        <s v="Пожертвования за 28.06.2017 на Добро Mail.ru"/>
        <s v="chirkina"/>
        <s v="Пожертвования за 29.06.2017 на Добро Mail.ru"/>
        <s v="Пожертвования за 29.06.2017 на Яндекс.Касса"/>
        <s v="Пожертвования за 01.07.2017 на Яндекс.Касса"/>
        <s v="Пожертвования за 01.07.2017 на Добро Mail.ru"/>
        <s v="Пожертвования за 02.07.2017 на Добро Mail.ru"/>
        <s v="ulyanova"/>
        <s v="Пожертвования за 03.07.2017 на Добро Mail.ru"/>
        <s v="Пожертвования за 03.07.2017 на Яндекс.Касса"/>
        <s v="Пожертвования за 04.07.2017 на Добро Mail.ru"/>
        <s v="Пожертвования за 05.07.2017 на Добро Mail.ru"/>
        <s v="Пожертвования за 06.07.2017 на Яндекс.Касса"/>
        <s v="Пожертвования за 08.07.2017 на Яндекс.Касса"/>
        <s v="Инкассация ящиков для  сбора пожертвований, установленных на площадке «Добрый город» 09.07.2017"/>
        <s v="Инкассация ящиков для  сбора пожертвований, установленных на АЗС «НефтегазКалининград», Московский пр-т, 242 11.07.2017"/>
        <s v="Инкассация ящиков для  сбора пожертвований, установленных на АЗС «НефтегазКалининград», Московский пр-т, 11.07.2017"/>
        <s v="Инкассация ящиков для  сбора пожертвований, установленных на АЗС «НефтегазКалининград», Московский пр-т, 250 11.07.2017"/>
        <s v="Пожертвования за 11.07.2017 на Яндекс.Касса"/>
        <s v="Пожертвования за 12.07.2017 на Яндекс.Касса"/>
        <s v="Пожертвования за 10.07.2017 на Добро Mail.ru"/>
        <s v="Пожертвования за 13.07.2017 на Добро Mail.ru"/>
        <s v="Пожертвования за 14.07.2017 на Добро Mail.ru"/>
        <s v="Арсенян"/>
        <s v="Бережная"/>
        <s v="Пожертвования за 14.07.2017 на Яндекс.Касса"/>
        <s v="barokka777@mail.ru"/>
        <s v="zxc127@rambler.ru "/>
        <s v="Пожертвования на 7715 за март - май 2017"/>
        <s v="Пожертвования за 19.07.2017 на Яндекс.Касса"/>
        <s v="orujova"/>
        <s v="Пожертвования за 22.07.2017 на Яндекс.Касса"/>
        <s v="Пожертвования за 22.07.2017 на Добро Mail.ru"/>
        <s v="Инкассация ящиков для  сбора пожертвований, установленных на АЗС «НефтегазКалининград», Советский пр-т, 25.07.2017"/>
        <s v="Гаврилов"/>
        <s v="Пожертвования за 26.07.2017 на Яндекс.Касса"/>
        <s v="Головко"/>
        <s v="Пожертвования за 28.07.2017 на Яндекс.Касса"/>
        <s v="Пожертвования за 27.07.2017 на Добро Mail.ru"/>
        <s v="Пожертвования за 28.07.2017 на Добро Mail.ru"/>
        <s v="Пожертвования за 29.07.2017 на Добро Mail.ru"/>
        <s v="Пожертвования за 31.07.2017 на Добро Mail.ru"/>
        <s v="Пожертвования за 01.08.2017 на Добро Mail.ru"/>
        <s v="Пожертвования за 02.08.2017 на Добро Mail.ru"/>
        <s v="Климов"/>
        <s v="Kocheva"/>
        <s v="Пожертвования за 03.08.2017 на Яндекс.Касса"/>
        <s v="ООО &quot;ЛУКОЙЛ-Калининградморнефть&quot;"/>
        <s v="Пожертвования за 05.08.2017 на Добро Mail.ru"/>
        <s v="grishanova"/>
        <s v="Baykova"/>
        <s v="barsukov"/>
        <s v="domskaym@mail.ru "/>
        <s v="KUZNETSOVA"/>
        <s v="Кочева"/>
        <s v="DIVISH"/>
        <s v="LUKINA"/>
        <s v="margaritarus@"/>
        <s v="GREYLIKH"/>
        <s v="BAYAN"/>
        <s v="Пожертвования за 09.08.2017 на Яндекс.Касса"/>
        <s v="Пожертвования за 07.08.2017 на Добро Mail.ru"/>
        <s v="Пожертвования за 09.08.2017 на Добро Mail.ru"/>
        <s v="Kosynkina"/>
        <s v="Demenchuk"/>
        <s v="BASINA"/>
        <s v="Пожертвования за 11.08.2017 на Яндекс.Касса"/>
        <s v="Пожертвования за 14.08.2017 на Добро Mail.ru"/>
        <s v="Пожертвования за 15.08.2017 на Добро Mail.ru"/>
        <s v="Пожертвования за 16.08.2017 на Добро Mail.ru"/>
        <s v="Пожертвования за 17.08.2017 на Яндекс.Касса"/>
        <s v="Пожертвования за 17.08.2017 на Добро Mail.ru"/>
        <s v="Пожертвования за 18.08.2017 на Добро Mail.ru"/>
        <s v="Пожертвования за 20.08.2017 на Добро Mail.ru"/>
        <s v="Инкассация ящиков для  сбора пожертвований, установленных на АЗС «НефтегазКалининград», Елизаветинская"/>
        <s v="Инкассация ящиков для  сбора пожертвований, установленных в магазине &quot;Хаус&quot; в ТРЦ &quot;Европа&quot;б"/>
        <s v="Пожертвования за 22.08.2017 на Добро Mail.ru"/>
        <s v="Пожертвования за 27.08.2017 на Добро Mail.ru"/>
        <s v="Пожертвование на РБК 23.08.2017"/>
        <s v="Пожертвования за 28.08.2017 на Добро Mail.ru"/>
        <s v="Пожертвования за 01.09.2017 на Добро Mail.ru"/>
        <s v="Пожертвования за 03.09.2017 на Яндекс.Касса"/>
        <s v="KULAKOV"/>
        <s v="Пожертвования за 04.09.2017 на Добро Mail.ru"/>
        <s v="Пожертвования за 05.09.2017 на Добро Mail.ru"/>
        <s v="Пожертвования за 07.09.2017 на Добро Mail.ru"/>
        <s v="Пожертвования за 10.09.2017 на Добро Mail.ru"/>
        <s v="Пожертвования за 11.09.2017 на Яндекс.Касса"/>
        <s v="belyakova"/>
        <s v="Пожертвования за 14.09.2017 на Добро Mail.ru"/>
        <s v="Пожертвования за 15.09.2017 на Добро Mail.ru"/>
        <s v="Пожертвования за 16.09.2017 на Добро Mail.ru"/>
        <s v="Пожертвования за 17.09.2017 на Добро Mail.ru"/>
        <s v="Пожертвования за 18.09.2017 на Добро Mail.ru"/>
        <s v="Пожертвования за 19.09.2017 на Добро Mail.ru"/>
        <s v="Пожертвования за 20.09.2017 на Добро Mail.ru"/>
        <s v="Пожертвования за 19.09.2017 на Яндекс.Касса"/>
        <s v="Пожертвования за 24.09.2017 на Яндекс.Касса"/>
        <s v="Пожертвования за 21.09.2017 на Добро Mail.ru"/>
        <s v="Пожертвования за 22.09.2017 на Добро Mail.ru"/>
        <s v="Пожертвования за 23.09.2017 на Добро Mail.ru"/>
        <s v="Пожертвования за 24.09.2017 на Добро Mail.ru"/>
        <s v="legal_g@mail.ru"/>
        <s v="Пожертвования за 25.09.2017 на Яндекс.Касса"/>
        <s v="svetikvm@icloud.com"/>
        <s v="marechka13@gmail.com"/>
        <s v="chernika120690@cloud.com"/>
        <s v="Инкассация ящиков для  сбора пожертвований, установленных на фестивале «Цифровое будущее России», 24.09.2017"/>
        <s v="new_fit_luve@mail.ru"/>
        <s v="Пожертвования за 28.09.2017 на Яндекс.Касса"/>
        <s v="Olga khvorikova"/>
        <s v="galina kovalchuk"/>
        <s v="viktor karantirov"/>
        <s v="Roman baybikov"/>
        <s v="Karina galustyan"/>
        <s v="Zyabko Sergey"/>
        <s v="mariya pirozhenko"/>
        <s v="TATYANA KOROTCHENKO"/>
        <s v="anutam25@mail.ru"/>
        <s v="Mariia kliukina"/>
        <s v="A Starchenko"/>
        <s v="Irina rybina"/>
        <s v="Irina lomakinA"/>
        <s v="SERGEY KRAVCOV"/>
        <s v="Elena galatina"/>
        <s v="Olga baranova"/>
        <s v="elena"/>
        <s v="kseniya belyavskaya"/>
        <s v="Rudakova evgeniya"/>
        <s v="evgeniya ivankova"/>
        <s v="Elena mukhortova"/>
        <s v="Ltybc Gjyjvfhtd"/>
        <s v="Anna Davidchuk"/>
        <s v="Yarovoi Sergei"/>
        <s v="LYUDMILA BAVOLSKYA"/>
        <s v="SOFYA SAFONOVA"/>
        <s v="duotoyota@gmail.com"/>
        <s v="tatyana saveleva"/>
        <s v="EVGENIYA galitskaya"/>
        <s v="Vasiliy chukin"/>
        <s v="Efremov mikhail"/>
        <s v="ANDREY MIKHALEVICH"/>
        <s v="YULIA TIMOFEEVA"/>
        <s v="Gioeva natalia"/>
        <s v="Ilona kovtun"/>
        <s v="ANNA"/>
        <s v="Пожертвования за 29.09.2017 на Яндекс.Касса"/>
        <s v="Инкассация ящиков для  сбора пожертвований, установленных в офисе фонда, 29.09.2017"/>
        <s v="Инкассация ящиков для  сбора пожертвований, установленных в офисе фонда, 04.10.2017"/>
        <s v="Инкассация ящиков для  сбора пожертвований, установленных в офисе &quot;Евролак&quot;, 04.10.2017"/>
        <s v="Ведерников"/>
        <s v="STERPA"/>
        <s v="Пожертвование на РБК 29.09.2017"/>
        <s v="Пожертвование на РБК 30.09.2017"/>
        <s v="ООО &quot;РусТрансСервис&quot;"/>
        <s v="Пожертвования за 04.10.2017 на Яндекс.Касса"/>
        <s v="Инкассация ящиков для  сбора пожертвований, установленных в на благотворительном концерте Елены Щедриной, 08.10.2017"/>
        <s v="Девиченская"/>
        <s v="Степанюк"/>
        <s v="Пожертвование на РБК 05.10.2017"/>
        <s v="ООО &quot;Кениг Тойз&quot;"/>
        <s v="Баженова"/>
        <s v="Пожертвования за 09.10.2017 на Яндекс.Касса"/>
        <s v="Ivanova "/>
        <s v="rybalchenko"/>
        <s v="BORKO"/>
        <s v="abdullaeva"/>
        <s v="rogacheva0401@yandex.ru"/>
        <s v="ПАО &quot;Газпром&quot;"/>
        <s v="Зеленская"/>
        <s v="Пожертвования за 11.10.2017 на Яндекс.Касса"/>
        <s v="mironova"/>
        <s v="Выручка от продажи сувенирной продукции в сети АЗС &quot;Нефтегаз&quot;"/>
        <s v="ryabtsova"/>
        <s v="tIshkina"/>
        <s v="GRUBNIK"/>
        <s v="Богданова"/>
        <s v="Приходько"/>
        <s v="Пожертвования за 17.10.2017 на Яндекс.Касса"/>
        <s v="gordey"/>
        <s v="SAVENKOVA"/>
        <s v="ALEKSEEVA"/>
        <s v="siniukov"/>
        <s v="kudinov"/>
        <s v="usikov"/>
        <s v="dyundik"/>
        <s v="Yakovleva"/>
        <s v="Sherbakova"/>
        <s v="guseva"/>
        <s v="Пожертвование на РБК 16.10.2017"/>
        <s v="Пожертвование на РБК 17.10.2017"/>
        <s v="Иванов"/>
        <s v="Киркова"/>
        <s v="Филатов"/>
        <s v="Старостенко"/>
        <s v="Лушина"/>
        <s v="lebedeva"/>
        <s v="matyushina "/>
        <s v="akulenko"/>
        <s v="zemcova"/>
        <s v="gorbyleva"/>
        <s v="Zaichenko"/>
        <s v="Смекалкина"/>
        <s v="Куракина"/>
        <s v="Цыганкова"/>
        <s v="Юруть"/>
        <s v="Шелковникова"/>
        <s v="Партем"/>
        <s v="Дриганец"/>
        <s v="Смирнова"/>
        <s v="Власова"/>
        <s v="Влазнев"/>
        <s v="mikhail markov"/>
        <s v="cherednichenko"/>
        <s v="BELIKOV"/>
        <s v="Ovsyankina"/>
        <s v="Grin"/>
        <s v="STAROKOHev"/>
        <s v="vuzlovenko"/>
        <s v="ZUBENKO"/>
        <s v="makhnova"/>
        <s v="SECHENOV"/>
        <m/>
        <s v="smykov"/>
        <s v="evstafev"/>
        <s v="polischuk"/>
        <s v="savchenkov "/>
        <s v="Инкассация ящиков для  сбора пожертвований, установленных на АЗС &quot;Нефтегаз&quot;, Советский пр-т, 134"/>
        <s v="Инкассация ящиков для  сбора пожертвований, установленных на АЗС &quot;Нефтегаз&quot;, Советский пр-т, 290"/>
        <s v="Инкассация ящиков для  сбора пожертвований, установленных на АЗС &quot;Нефтегаз&quot;, Московский пр-т, 242а"/>
        <s v="Такун"/>
        <s v="Инкассация ящиков для  сбора пожертвований, установленных на АЗС &quot;Нефтегаз&quot;, Елизаветинская, 2а"/>
        <s v="Инкассация ящиков для  сбора пожертвований, установленных на АЗС &quot;Нефтегаз&quot;, Московский пр-т"/>
        <s v="Инкассация ящиков для  сбора пожертвований, установленных в офисе фонда"/>
        <s v="Пожертвования за 23.10.2017 на Яндекс.Касса"/>
        <s v="Пожертвование на РБК 19.10.2017"/>
        <s v="Пожертвования за 24.10.2017 на Яндекс.Касса"/>
        <s v="tarasov"/>
        <s v="Verkhovskaya"/>
        <s v="Shalamov "/>
        <s v="sivko"/>
        <s v="shopova"/>
        <s v="UNUKAINEN"/>
        <s v="trubin"/>
        <s v="Pokrovsky"/>
        <s v="mukhina "/>
        <s v="vasilenko"/>
        <s v="rusakova"/>
        <s v="chebykin"/>
        <s v="BULAVINTSEVA"/>
        <s v="fedorova"/>
        <s v="Пожертвование на РБК 23.10.2017"/>
        <s v="BELOV"/>
        <s v="Пожертвования за 27.10.2017 на Яндекс.Касса"/>
        <s v="Пожертвования за 28.10.2017 на Яндекс.Касса"/>
        <s v="Осипов"/>
        <s v="Мишурова"/>
        <s v="Пожертвования за 28.10.2017 на Добро Mail.ru"/>
        <s v="s.culackow@gmail.com"/>
        <s v="Усов"/>
        <s v="shira39ru@mail.ru"/>
        <s v="Пожертвования за 01.11.2017 на Добро Mail.ru"/>
        <s v="immistreated@gmail.com"/>
        <s v="orudzhova.71@mail.ru"/>
        <s v="Матросова"/>
        <s v="Пожертвования за 02.11.2017 на Добро Mail.ru"/>
        <s v="Пожертвования за 03.11.2017 на Добро Mail.ru"/>
        <s v="Пожертвования за 04.11.2017 на Добро Mail.ru"/>
        <s v="Пожертвования за 05.11.2017 на Добро Mail.ru"/>
        <s v="Пожертвования за 06.11.2017 на Добро Mail.ru"/>
        <s v="Пожертвования за 07.11.2017 на Добро Mail.ru"/>
        <s v="Инкассация ящика для  сбора пожертвований, установленного в магазине &quot;Зелень&quot;, пр-т Мира, 84"/>
        <s v="Инкассация ящика для  сбора пожертвований, установленного в магазине &quot;Деревянные дома&quot;, Московский пр-т, 182"/>
        <s v="Инкассация ящика для  сбора пожертвований, установленного в гостинице &quot;Москва&quot;, пр-т Мира, 19"/>
        <s v="Инкассация ящика для  сбора пожертвований, установленного в зоопарке &quot;Пушистики&quot;, ул.Уральская, 18"/>
        <s v="Пожертвования за 08.11.2017 на Добро Mail.ru"/>
        <s v="Пожертвование на РБК 04.11.2017"/>
        <s v="nk-jt@mail.ru"/>
        <s v="didfy21@icloud.com"/>
        <s v="mityaga@mail.ru"/>
        <s v="Инкассация ящиков для  сбора пожертвований, установленных на АЗС &quot;Нефтегаз&quot;, Багратионовск"/>
        <s v="Инкассация ящиков для  сбора пожертвований, установленных на АЗС &quot;Нефтегаз&quot;, Мамоново"/>
        <s v="Инкассация ящиков для  сбора пожертвований, установленного в адвокатском бюро Добральских"/>
        <s v="Пожертвования за 09.11.2017 на Добро Mail.ru"/>
        <s v="Пожертвования за 10.11.2017 на Добро Mail.ru"/>
        <s v="Пожертвования за 11.11.2017 на Добро Mail.ru"/>
        <s v="bort*****rii@gmail.com"/>
        <s v="koshat*****s@mail.ru"/>
        <s v="be***61@mail.ru"/>
        <s v="shapoval***_anj@mail.ru"/>
        <s v="roshka.kateri***92@mail.ru"/>
        <s v="dolce_v***@mail.ru"/>
        <s v="luntik.***@mail.ru"/>
        <s v="ukolb***@mail.ru"/>
        <s v="Чуркин"/>
        <s v="alina-l***@yandex.ru"/>
        <s v="super.al****39@yandex.ru"/>
        <s v="s.culac***@gmail.com"/>
        <s v="Пожертвование на РБК 13.11.2017"/>
        <s v="Пожертвования за 13.11.2017 на Добро Mail.ru"/>
        <s v="Пожертвования за 14.11.2017 на Добро Mail.ru"/>
        <s v="Пожертвования за 15.11.2017 на Добро Mail.ru"/>
        <s v="Пожертвования за 17.11.2017 на Добро Mail.ru"/>
        <s v="Эквайринг Сбербанк на сайте за 17.11.2017"/>
        <s v="Пахомов"/>
        <s v="Эквайринг Сбербанк на сайте за 21.11.2017"/>
        <s v="ООО &quot;ГЛОБАЛ НЕТВОРКС&quot;"/>
        <s v="Пожертвования за 20.11.2017 на Добро Mail.ru"/>
        <s v="Пожертвования за 21.11.2017 на Добро Mail.ru"/>
        <s v="Пожертвования за 22.11.2017 на Добро Mail.ru"/>
        <s v="Пожертвование на РБК 21.11.2017"/>
        <s v="Эквайринг Сбербанк на сайте за 24.11.2017"/>
        <s v="Пожертвования за 23.11.2017 на Добро Mail.ru"/>
        <s v="Пожертвования за 28.11.2017 на Добро Mail.ru"/>
        <s v="Инкассация ящиков для  сбора пожертвований, установленных на АЗС &quot;Нефтегаз&quot;, Габайдулина, 56, 27.11.2017"/>
        <s v="Инкассация ящиков для  сбора пожертвований, установленных в Резиденции Королей, Концерт &quot;Цветы жизни&quot; 28.11.2017"/>
        <s v="Эквайринг Сбербанк на сайте за 30.11.2017"/>
        <s v="Инкассация ящиков для  сбора пожертвований, установленных в Филармонии во время проведения благотворительного Концерта 02.12.2017"/>
        <s v="Эквайринг Сбербанк на сайте за 03.12.2017"/>
        <s v="Пожертвования за 30.11.2017 на Добро Mail.ru"/>
        <s v="Пожертвования за 03.12.2017 на Добро Mail.ru"/>
        <s v="Пожертвования за 04.12.2017 на Яндекс.Касса"/>
        <s v="Эквайринг Сбербанк на сайте за 05.12.2017"/>
        <s v="ООО &quot;ХИМСТАР&quot;"/>
        <s v="Пожертвования за 06.12.2017 на Яндекс.Касса"/>
        <s v="Эквайринг Сбербанк на сайте за 06.12.2017"/>
        <s v="Эквайринг Сбербанк на сайте за 07.12.2017"/>
        <s v="Пожертвования за 04.12.2017 на Добро Mail.ru"/>
        <s v="Пожертвования за 05.12.2017 на Добро Mail.ru"/>
        <s v="Пожертвования за 06.12.2017 на Добро Mail.ru"/>
        <s v="Фонд президентских грантов"/>
        <s v="Пожертвование на РБК 04.12.2017"/>
        <s v="Эквайринг Сбербанк на сайте за 10.12.2017"/>
        <s v="Эквайринг Терминал Сбербанк за 04.12.2017"/>
        <s v="Пожертвование на РБК 06.12.2017"/>
        <s v="Пожертвования за 08.12.2017 на Добро Mail.ru"/>
        <s v="Пожертвования на 7715 за июнь- октябрь 2017"/>
        <s v="Пожертвования за 13.12.2017 на Добро Mail.ru"/>
        <s v="Эквайринг Сбербанк на сайте за 13.12.2017"/>
        <s v="Эквайринг Сбербанк на сайте за 14.12.2017"/>
        <s v="Эквайринг Сбербанк на сайте за 17.12.2017"/>
        <s v="Пожертвования за 14.12.2017 на Добро Mail.ru"/>
        <s v="Пожертвования за 16.12.2017 на Добро Mail.ru"/>
        <s v="Пожертвования за 15.12.2017 на Яндекс.Касса"/>
        <s v="Пожертвование на РБК 13.12.2017"/>
        <s v="Инкассация ящиков для  сбора пожертвований, установленных на АЗС &quot;Нефтегаз&quot;, Московский пр-т, 250, 19.12.2017"/>
        <s v="Инкассация ящиков для  сбора пожертвований, установленных в офисе &quot;Евролак&quot;, 250, 19.12.2017"/>
        <s v="Инкассация ящиков для  сбора пожертвований, установленных на АЗС &quot;Нефтегаз&quot;, Московский пр-т, 242а, 19.12.2017"/>
        <s v="Пожертвование на РБК 15.12.2017"/>
        <s v="Ференц"/>
        <s v="ООО &quot;КМ-группа&quot;"/>
        <s v="Эквайринг Сбербанк на сайте за 21.12.2017"/>
        <s v="Пожертвования за 21.12.2017 на Добро Mail.ru"/>
        <s v="Пожертвования за 22.12.2017 на Добро Mail.ru"/>
        <s v="Эквайринг Сбербанк на сайте за 23.12.2017"/>
        <s v="ООО &quot;ХАВ Шип Менеджмент НорРус&quot;"/>
        <s v="Панин"/>
        <s v="Эквайринг Сбербанк терминал за 22.12.2017"/>
        <s v="Эквайринг Сбербанк на сайте за 27.12.2017"/>
        <s v="Пожертвования за 25.12.2017 на Добро Mail.ru"/>
        <s v="Пожертвования за 26.12.2017 на Добро Mail.ru"/>
        <s v="Пожертвования за 27.12.2017 на Добро Mail.ru"/>
        <s v="Пожертвование на РБК 26.12.2017"/>
        <n v="123544563" u="1"/>
      </sharedItems>
    </cacheField>
    <cacheField name="Имя" numFmtId="0">
      <sharedItems containsBlank="1" count="394">
        <m/>
        <s v="boris"/>
        <s v="Maksim"/>
        <s v="SVETLANA"/>
        <s v="Anzhelika"/>
        <s v="Sergey "/>
        <s v="irina "/>
        <s v="Anastasia "/>
        <s v="Leonid "/>
        <s v="yULIIA"/>
        <s v="SVETLANA "/>
        <s v="Tatyana "/>
        <s v="VLADIMIR "/>
        <s v="OLGA"/>
        <s v="ANDREY"/>
        <s v="mikhail "/>
        <s v="Андрей"/>
        <s v="Елена"/>
        <s v="EKATERINA "/>
        <s v="VLADIMIR"/>
        <s v="yuliya"/>
        <s v="Ekaterina"/>
        <s v="viacheslav "/>
        <s v="IRINA"/>
        <s v="Pavel "/>
        <s v="Maria"/>
        <s v="elena"/>
        <s v="KSENIYA"/>
        <s v="lilia"/>
        <s v="Evgenia"/>
        <s v="Natalia "/>
        <s v="ELENA "/>
        <s v="Denis"/>
        <s v="Vasiliy"/>
        <s v="yulia "/>
        <s v="Marina"/>
        <s v="Tatiana"/>
        <s v="Valeria"/>
        <s v="Marina "/>
        <s v="Oxana "/>
        <s v="DMITRIY"/>
        <s v="Т"/>
        <s v="K "/>
        <s v="yana"/>
        <s v="Anna"/>
        <s v="Aleksandra"/>
        <s v="darya "/>
        <s v="VALENTINA"/>
        <s v="DMITRY"/>
        <s v="Boris "/>
        <s v="regina "/>
        <s v="vasiliy "/>
        <s v="Artem"/>
        <s v="Юлия "/>
        <s v="Наталья"/>
        <s v="Кондрат"/>
        <s v="Максим"/>
        <s v="LARISA"/>
        <s v="nina"/>
        <s v="olga "/>
        <s v="yulia"/>
        <s v="TATYANA"/>
        <s v="Ольга"/>
        <s v="ИРИНА"/>
        <s v="Viktoriya"/>
        <s v="OKSANA "/>
        <s v="EVGENIY"/>
        <s v="IULIIA "/>
        <s v="maxim"/>
        <s v="NATALIYA "/>
        <s v="Olesy"/>
        <s v="kRISTINA"/>
        <s v="MARIYA "/>
        <s v="Veronika"/>
        <s v="ALLA "/>
        <s v="Денис"/>
        <s v="Евгения"/>
        <s v="VITALIY "/>
        <s v="denis "/>
        <s v="IGOR "/>
        <s v="K."/>
        <s v="evgenii"/>
        <s v="vachagan "/>
        <s v="A "/>
        <s v="aleksey "/>
        <s v="Valeria "/>
        <s v="evgeny "/>
        <s v="Lydmila "/>
        <s v="Aleksandr"/>
        <s v="АЛЕКСЕЙ "/>
        <s v="ВАЛЕНТИНА "/>
        <s v="Александр"/>
        <s v="Юрий"/>
        <s v="NADEZHDA "/>
        <s v="yuliya "/>
        <s v="DMITRIY "/>
        <s v="YURII "/>
        <s v="Vjiola"/>
        <s v="alexander "/>
        <s v="diana"/>
        <s v="Galina"/>
        <s v="ANDREI"/>
        <s v="Shum"/>
        <s v="Dina"/>
        <s v="А"/>
        <s v="АРАИК "/>
        <s v="IULIiA"/>
        <s v="Sergey"/>
        <s v="ANDREY "/>
        <s v="Anton "/>
        <s v="Lyubov "/>
        <s v="Valeriy "/>
        <s v="N."/>
        <s v="EVGENIY "/>
        <s v="ILYA "/>
        <s v="Олег"/>
        <s v="Vyacheslav"/>
        <s v="KAMIL "/>
        <s v="markov "/>
        <s v="Olesya"/>
        <s v="Daria "/>
        <s v="Ксения"/>
        <s v="Андрей "/>
        <s v="Михаил"/>
        <s v="Илья"/>
        <s v="nina "/>
        <s v="Darya"/>
        <s v="lyudmila"/>
        <s v="Николай"/>
        <s v="julia "/>
        <s v="eduard "/>
        <s v="EVGENIYA "/>
        <s v="ALEVTINA "/>
        <s v="ANNA "/>
        <s v="NATALYA "/>
        <s v="alexander"/>
        <s v="SERGEI "/>
        <s v="DANIL "/>
        <s v="Татьяна"/>
        <s v="Леонид"/>
        <s v="NATALIA"/>
        <s v="alla"/>
        <s v="Tatiana "/>
        <s v="Inna "/>
        <s v="Алексаендр"/>
        <s v="Lyudmila "/>
        <s v="dmitrii"/>
        <s v="POLINA "/>
        <s v="Andrei "/>
        <s v="Inga "/>
        <s v="Р."/>
        <s v="Сергей"/>
        <s v="nadezda"/>
        <s v="Oleg "/>
        <s v="e"/>
        <s v="lidiya"/>
        <s v="Анастасия"/>
        <s v="Дмитрий"/>
        <s v="Эльмира"/>
        <s v="Т."/>
        <s v="VADIM "/>
        <s v="SERGEI"/>
        <s v="K"/>
        <s v="Aleksandr "/>
        <s v=" lilia"/>
        <s v="Lidiya "/>
        <s v="Kirill "/>
        <s v="vyacheslav "/>
        <s v="Evgeny"/>
        <s v="Юлия"/>
        <s v="roman "/>
        <s v="YURY "/>
        <s v="olesia"/>
        <s v="Аршак "/>
        <s v="Диана"/>
        <s v="Валентипна"/>
        <s v="Маргарита"/>
        <s v="Светлана"/>
        <s v="Anatasia " u="1"/>
        <s v="Христофор" u="1"/>
        <s v="Анатольевна" u="1"/>
        <s v="predko" u="1"/>
        <s v="Захаров" u="1"/>
        <s v="Оксана" u="1"/>
        <s v="ИНГА" u="1"/>
        <s v="Н." u="1"/>
        <s v="ЛИДИЯ" u="1"/>
        <s v="Гальчик" u="1"/>
        <s v="ИННА" u="1"/>
        <s v="Лидия " u="1"/>
        <s v="Алекс" u="1"/>
        <s v="Юргенсон" u="1"/>
        <s v="Альберт" u="1"/>
        <s v="Терерин" u="1"/>
        <s v="Арсен" u="1"/>
        <s v="Опарин" u="1"/>
        <s v="ДМИТРИЙ " u="1"/>
        <s v="Стариков" u="1"/>
        <s v="Алексей" u="1"/>
        <s v="Азот" u="1"/>
        <s v="Даниил" u="1"/>
        <s v="Мухлисов" u="1"/>
        <s v="Марианна" u="1"/>
        <s v="Наталия" u="1"/>
        <s v="Михайлов" u="1"/>
        <s v="КРИСТИНА" u="1"/>
        <s v="Куракова" u="1"/>
        <s v="Mishutina" u="1"/>
        <s v="Надежда" u="1"/>
        <s v="S" u="1"/>
        <s v="Марат" u="1"/>
        <s v="Петр" u="1"/>
        <s v="Кирилл" u="1"/>
        <s v="Минкин" u="1"/>
        <s v="Дмитриева" u="1"/>
        <s v="Вотинцева" u="1"/>
        <s v="Рахман" u="1"/>
        <s v="ДАРЬЯ" u="1"/>
        <s v="ИРИНА " u="1"/>
        <s v="Долидович" u="1"/>
        <s v="Людмила" u="1"/>
        <s v="Киприянов" u="1"/>
        <s v="Ислам" u="1"/>
        <s v="Владими" u="1"/>
        <s v="Катеруша" u="1"/>
        <s v="Рузанов" u="1"/>
        <s v="Пиддубривная" u="1"/>
        <s v="Элла" u="1"/>
        <s v="Вадим" u="1"/>
        <s v="Владимир" u="1"/>
        <s v="VADIM" u="1"/>
        <s v="ТАТЬЯНА " u="1"/>
        <s v="ЮРИЙ " u="1"/>
        <s v="Сукончик" u="1"/>
        <s v="Анурова" u="1"/>
        <s v="Галина" u="1"/>
        <s v="Мусатова" u="1"/>
        <s v="Зарецкая" u="1"/>
        <s v="Варвара" u="1"/>
        <s v="Творогова" u="1"/>
        <s v="Анатолий" u="1"/>
        <s v="Волкова" u="1"/>
        <s v="Оскар" u="1"/>
        <s v="Шаген" u="1"/>
        <s v="Миров" u="1"/>
        <s v="MIKHAI" u="1"/>
        <s v="Кот" u="1"/>
        <s v="Щербакова" u="1"/>
        <s v="Козлов" u="1"/>
        <s v="АЛЕКСАНДРА" u="1"/>
        <s v="Серега" u="1"/>
        <s v="Папина" u="1"/>
        <s v="Стефан" u="1"/>
        <s v="АЛЕКСАНДР " u="1"/>
        <s v="Сухарев" u="1"/>
        <s v="Григорьева" u="1"/>
        <s v="Никита" u="1"/>
        <s v="Валентина" u="1"/>
        <s v="Надя" u="1"/>
        <s v="Аншутин" u="1"/>
        <s v="Погожев" u="1"/>
        <s v="Минькина" u="1"/>
        <s v="Лыткина" u="1"/>
        <s v="Курилов" u="1"/>
        <s v="ЛЕЙЛЯ " u="1"/>
        <s v="Магомедова" u="1"/>
        <s v="Шайхаттарова" u="1"/>
        <s v="Кошуба" u="1"/>
        <s v="Ильяшик" u="1"/>
        <s v="Иванов" u="1"/>
        <s v="Елена " u="1"/>
        <s v="Раиса" u="1"/>
        <s v="Ровнов" u="1"/>
        <s v="ВИТАЛИЙ" u="1"/>
        <s v="VASILEVA" u="1"/>
        <s v="nikolay " u="1"/>
        <s v="Конотоп" u="1"/>
        <s v="Сидоров" u="1"/>
        <s v="Fedorova" u="1"/>
        <s v="Смирнова" u="1"/>
        <s v="Смирнов" u="1"/>
        <s v="Орешенко" u="1"/>
        <s v="Игорь" u="1"/>
        <s v="Г" u="1"/>
        <s v="Юнак" u="1"/>
        <s v="М." u="1"/>
        <s v="Kinzyabaeva" u="1"/>
        <s v="Роман" u="1"/>
        <s v="Рустам" u="1"/>
        <s v="Гена" u="1"/>
        <s v="Алимов" u="1"/>
        <s v="Натаья" u="1"/>
        <s v="Григорий" u="1"/>
        <s v="Ермолаев" u="1"/>
        <s v="Свистунов" u="1"/>
        <s v="ИЛЬЯ " u="1"/>
        <s v="Мосунов" u="1"/>
        <s v="Артур" u="1"/>
        <s v="Андреева" u="1"/>
        <s v="Промтара" u="1"/>
        <s v="Зайцев" u="1"/>
        <s v="Валентин***" u="1"/>
        <s v="Захар" u="1"/>
        <s v="Арутюнян" u="1"/>
        <s v="София" u="1"/>
        <s v="Олеся" u="1"/>
        <s v="ОЛЕСЯ " u="1"/>
        <s v="Н" u="1"/>
        <s v="Альбина" u="1"/>
        <s v="МАРИЯ" u="1"/>
        <s v="Губанова" u="1"/>
        <s v="Окси" u="1"/>
        <s v="Рустем" u="1"/>
        <s v="Софрыгина" u="1"/>
        <s v="Антон" u="1"/>
        <s v="Писарева" u="1"/>
        <s v="Шарапова" u="1"/>
        <s v="ЕКАТЕРИНА" u="1"/>
        <s v="Посысаев" u="1"/>
        <s v="Владимирович" u="1"/>
        <s v="Тамара" u="1"/>
        <s v="Бабкина" u="1"/>
        <s v="Евгений" u="1"/>
        <s v="Данилова" u="1"/>
        <s v="АНТУАНЕТ" u="1"/>
        <s v="Красильникова" u="1"/>
        <s v="Борисов" u="1"/>
        <s v="Soletskova" u="1"/>
        <s v="Спасибко" u="1"/>
        <s v="Валерий" u="1"/>
        <s v="ПАВЕЛ" u="1"/>
        <s v="Ярослав" u="1"/>
        <s v="ВАСИЛИЙ" u="1"/>
        <s v="ВАСИЛИЙ " u="1"/>
        <s v="Тимур" u="1"/>
        <s v="Богдан" u="1"/>
        <s v="Снежана" u="1"/>
        <s v="Иван" u="1"/>
        <s v="Юля" u="1"/>
        <s v="ВАЛЕРИЯ " u="1"/>
        <s v="Красильников" u="1"/>
        <s v="IVAN" u="1"/>
        <s v="Килина" u="1"/>
        <s v="Винтер" u="1"/>
        <s v="Вик" u="1"/>
        <s v="Вика" u="1"/>
        <s v="Агги" u="1"/>
        <s v="Катерина" u="1"/>
        <s v="Таптаренко" u="1"/>
        <s v="vera" u="1"/>
        <s v="Елизарова" u="1"/>
        <s v="Соловьев" u="1"/>
        <s v="Дима" u="1"/>
        <s v="Овчинников" u="1"/>
        <s v="Гладких" u="1"/>
        <s v="Зоя" u="1"/>
        <s v="Мадина" u="1"/>
        <s v="Ангелина" u="1"/>
        <s v="Руслан" u="1"/>
        <s v="Марина" u="1"/>
        <s v="Константин" u="1"/>
        <s v="Даша" u="1"/>
        <s v="Путивцева" u="1"/>
        <s v="Иосиф" u="1"/>
        <s v="Соня" u="1"/>
        <s v="Савин" u="1"/>
        <s v="EVGENIYA" u="1"/>
        <s v="Yuriy" u="1"/>
        <s v="Штейн" u="1"/>
        <s v="Ветелина" u="1"/>
        <s v="Маря" u="1"/>
        <s v="Скоков" u="1"/>
        <s v="GrigoriY " u="1"/>
        <s v="Дробжева" u="1"/>
        <s v="Алена" u="1"/>
        <s v="Маша" u="1"/>
        <s v="Картошкин" u="1"/>
        <s v="Миша*****" u="1"/>
        <s v="Виктор" u="1"/>
        <s v="Фролов" u="1"/>
        <s v="Бейлина" u="1"/>
        <s v="Ларионов" u="1"/>
        <s v="Вячеслав" u="1"/>
        <s v="Сорока" u="1"/>
        <s v="Юра" u="1"/>
        <s v="Виктория" u="1"/>
        <s v="Илона" u="1"/>
        <s v="Житников" u="1"/>
        <s v="Романов" u="1"/>
        <s v="АННА" u="1"/>
        <s v="Ваентина" u="1"/>
        <s v="АННА " u="1"/>
        <s v=" a" u="1"/>
        <s v="Ненашева" u="1"/>
      </sharedItems>
    </cacheField>
    <cacheField name="Отчество" numFmtId="0">
      <sharedItems containsBlank="1" count="72">
        <m/>
        <s v="Александрович"/>
        <s v="Николаевна"/>
        <s v="Карлович"/>
        <s v="Викторович"/>
        <s v="Владимировна"/>
        <s v="ПЕТРОВНА"/>
        <s v="Михайловна"/>
        <s v="Владимирович"/>
        <s v="Васильевна"/>
        <s v="Константиновна"/>
        <s v="Алексеевна"/>
        <s v="ВАЛЕРЬЕВИЧ"/>
        <s v="КИРИЛЛОВНА"/>
        <s v="Сергеевич"/>
        <s v="С"/>
        <s v="МИНАСОВИЧ"/>
        <s v="Евгеньевна"/>
        <s v="Евгеньевич"/>
        <s v="Леонидович"/>
        <s v="Александровна"/>
        <s v="Константинович"/>
        <s v="Николаевич"/>
        <s v="Валериевич"/>
        <s v="Павлович"/>
        <s v="Vladimirovna "/>
        <s v="Р."/>
        <s v="Валентиновна"/>
        <s v="g"/>
        <s v="Юрьевна"/>
        <s v="Валерьевна"/>
        <s v="Алексеевич"/>
        <s v="В."/>
        <s v="Анатольевич"/>
        <s v="Ашотович"/>
        <s v="Федорович"/>
        <s v="Ивановна"/>
        <s v="Ильич"/>
        <s v="Аркадьевна"/>
        <s v="Вячеславович"/>
        <s v="ЛЕОНИДОВНА" u="1"/>
        <s v="ВИКТОРОВНА" u="1"/>
        <s v="Романовна" u="1"/>
        <s v="А" u="1"/>
        <s v="АНАТОЛЬЕВНА" u="1"/>
        <s v="АЛЕКСЕЕВА" u="1"/>
        <s v="ИГОРЕВИЧ" u="1"/>
        <s v="ДЖАМИЛЬЕВНА" u="1"/>
        <s v="МЕЙЕР" u="1"/>
        <s v="Дмитриевна" u="1"/>
        <s v="БОРИСОВНА" u="1"/>
        <s v="Альбертович" u="1"/>
        <s v="Г." u="1"/>
        <s v="ЭДУАРДОВНА" u="1"/>
        <s v="Игоревна" u="1"/>
        <s v="ГРИГОРЬЕВИЧ" u="1"/>
        <s v="Вячеславовна" u="1"/>
        <s v="СЕРГЕЕВНА" u="1"/>
        <s v="Владирович" u="1"/>
        <s v="Мирославович" u="1"/>
        <s v="Павловна" u="1"/>
        <s v="Петрович" u="1"/>
        <s v="ОЛЕГОВИЧ" u="1"/>
        <s v="Андреевич" u="1"/>
        <s v="Эркинович" u="1"/>
        <s v="Васильевич" u="1"/>
        <s v="Руслановна" u="1"/>
        <s v="ТИМОФЕЕВИЧ" u="1"/>
        <s v="ОЛЕГОВНА" u="1"/>
        <s v="ВИТАЛЬЕВНА" u="1"/>
        <s v="maksimovna" u="1"/>
        <s v="ИЛЬДАРОВНА" u="1"/>
      </sharedItems>
    </cacheField>
    <cacheField name="Сумма" numFmtId="165">
      <sharedItems containsString="0" containsBlank="1" containsNumber="1" minValue="0.01" maxValue="2380191.2000000002" count="544">
        <n v="100"/>
        <n v="500"/>
        <n v="1000"/>
        <n v="200"/>
        <n v="30"/>
        <n v="29"/>
        <n v="2000"/>
        <n v="580"/>
        <n v="3000"/>
        <n v="50"/>
        <n v="300"/>
        <n v="5000"/>
        <n v="550"/>
        <n v="4000"/>
        <n v="400"/>
        <n v="10000"/>
        <n v="25"/>
        <n v="350"/>
        <n v="80"/>
        <n v="250"/>
        <n v="30000"/>
        <n v="1600.07"/>
        <n v="325"/>
        <n v="300.22000000000003"/>
        <n v="122"/>
        <n v="167900"/>
        <n v="150"/>
        <n v="13739"/>
        <n v="2672"/>
        <n v="5050"/>
        <n v="210"/>
        <n v="6085"/>
        <n v="1250"/>
        <n v="5218.3999999999996"/>
        <n v="9950"/>
        <n v="50.39"/>
        <n v="1700"/>
        <n v="1750"/>
        <n v="1900"/>
        <n v="500.07"/>
        <n v="5"/>
        <n v="1"/>
        <n v="1200"/>
        <n v="400.22"/>
        <n v="1.1399999999999999"/>
        <n v="300.07"/>
        <n v="40"/>
        <n v="1500"/>
        <n v="5120"/>
        <n v="15000"/>
        <n v="1377.07"/>
        <n v="3822.9300000000003"/>
        <n v="14804.19"/>
        <n v="20000"/>
        <n v="13295"/>
        <n v="900"/>
        <n v="800"/>
        <n v="400000"/>
        <n v="2450"/>
        <n v="1.97"/>
        <n v="450"/>
        <n v="774.48"/>
        <n v="60000"/>
        <n v="16669"/>
        <n v="531"/>
        <n v="4761.57"/>
        <n v="3901.43"/>
        <n v="2400"/>
        <n v="22500"/>
        <n v="26437"/>
        <n v="1748"/>
        <n v="45000"/>
        <n v="0.55000000000000004"/>
        <n v="43005"/>
        <n v="1.96"/>
        <n v="0.23"/>
        <n v="11961.07"/>
        <n v="3637"/>
        <n v="334.01"/>
        <n v="12700"/>
        <n v="2415.9899999999998"/>
        <n v="0.22"/>
        <n v="6.5"/>
        <n v="0.25"/>
        <n v="0.85"/>
        <n v="0.21"/>
        <n v="0.57999999999999996"/>
        <n v="0.09"/>
        <n v="0.1"/>
        <n v="0.42"/>
        <n v="0.24"/>
        <n v="0.39"/>
        <n v="0.4"/>
        <n v="0.47"/>
        <n v="2350"/>
        <n v="11200"/>
        <n v="600"/>
        <n v="1560"/>
        <n v="525"/>
        <n v="1775"/>
        <n v="1225"/>
        <n v="10"/>
        <n v="432.47"/>
        <n v="67.53"/>
        <n v="32864.94"/>
        <n v="135.05999999999767"/>
        <n v="0.2"/>
        <n v="0.5"/>
        <n v="1.5"/>
        <n v="18627.2"/>
        <n v="4621"/>
        <n v="5437.2"/>
        <n v="6220"/>
        <n v="422.8"/>
        <n v="77.199999999999989"/>
        <n v="0.19"/>
        <n v="0.45"/>
        <n v="60"/>
        <n v="0.03"/>
        <n v="0.7"/>
        <n v="0.81"/>
        <n v="3164"/>
        <n v="0.38"/>
        <n v="0.6"/>
        <n v="0.78"/>
        <n v="1150"/>
        <n v="5978"/>
        <n v="0.8"/>
        <n v="0.9"/>
        <n v="0.54"/>
        <n v="750"/>
        <n v="0.62"/>
        <n v="360"/>
        <n v="0.04"/>
        <n v="0.13"/>
        <n v="0.44"/>
        <n v="0.65"/>
        <n v="0.72"/>
        <n v="1.92"/>
        <n v="0.53"/>
        <n v="700"/>
        <n v="0.3"/>
        <n v="0.31"/>
        <n v="0.49"/>
        <n v="0.28000000000000003"/>
        <n v="0.32"/>
        <n v="0.35"/>
        <n v="0.06"/>
        <n v="0.56000000000000005"/>
        <n v="0.66"/>
        <n v="0.89"/>
        <n v="1100"/>
        <n v="0.61"/>
        <n v="2410"/>
        <n v="0.26"/>
        <n v="0.15"/>
        <n v="0.93"/>
        <n v="9900"/>
        <n v="2.5"/>
        <n v="6"/>
        <n v="17.100000000000001"/>
        <n v="0.16"/>
        <n v="0.33"/>
        <n v="7.0000000000000007E-2"/>
        <n v="200000"/>
        <n v="0.56999999999999995"/>
        <n v="0.71"/>
        <n v="0.83"/>
        <n v="0.18"/>
        <n v="0.68"/>
        <n v="0.08"/>
        <n v="0.12"/>
        <n v="0.17"/>
        <n v="0.46"/>
        <n v="7723.85"/>
        <n v="0.86"/>
        <n v="10200"/>
        <n v="21183"/>
        <n v="8509"/>
        <n v="15111"/>
        <n v="0.36"/>
        <n v="1.0900000000000001"/>
        <n v="0.02"/>
        <n v="0.43"/>
        <n v="0.48"/>
        <n v="83.75"/>
        <n v="1600"/>
        <n v="0.01"/>
        <n v="0.99"/>
        <n v="0.59"/>
        <n v="1108.9000000000001"/>
        <n v="4561.9400000000005"/>
        <n v="0.41"/>
        <n v="0.75"/>
        <n v="0.92"/>
        <n v="1.71"/>
        <n v="0.98"/>
        <n v="0.28999999999999998"/>
        <n v="12812.8"/>
        <n v="0.97"/>
        <n v="1.05"/>
        <n v="1400"/>
        <n v="0.11"/>
        <n v="3.13"/>
        <n v="7"/>
        <n v="27"/>
        <n v="200.07"/>
        <n v="0.73"/>
        <n v="475.24"/>
        <n v="0.79"/>
        <n v="1.2"/>
        <n v="16487.79"/>
        <n v="29500"/>
        <n v="9500"/>
        <n v="88600"/>
        <n v="55912.209999999992"/>
        <n v="0.94"/>
        <n v="0.84"/>
        <n v="0.96"/>
        <n v="408.58"/>
        <n v="91.420000000000016"/>
        <n v="23800"/>
        <n v="0.76"/>
        <n v="1450"/>
        <n v="0.27"/>
        <n v="2.6"/>
        <n v="4"/>
        <n v="886"/>
        <n v="0.51"/>
        <n v="2"/>
        <n v="5.28"/>
        <n v="1300"/>
        <n v="0.34"/>
        <n v="0.64"/>
        <n v="0.77"/>
        <n v="10.82"/>
        <n v="880"/>
        <n v="1320"/>
        <n v="301"/>
        <n v="140"/>
        <n v="0.05"/>
        <n v="8093.5"/>
        <n v="8671.7000000000007"/>
        <n v="19.940000000000001"/>
        <n v="9.9700000000000006"/>
        <n v="997.5"/>
        <n v="0.14000000000000001"/>
        <n v="0.67"/>
        <n v="0.37"/>
        <n v="0.52"/>
        <n v="53.86"/>
        <n v="62.84"/>
        <n v="1.06"/>
        <n v="57.85"/>
        <n v="37.9"/>
        <n v="474"/>
        <n v="0.69"/>
        <n v="21.37"/>
        <n v="51.87"/>
        <n v="49.86"/>
        <n v="29.92"/>
        <n v="40.6"/>
        <n v="0.63"/>
        <n v="1.36"/>
        <n v="1181"/>
        <n v="6380"/>
        <n v="2516"/>
        <n v="144"/>
        <n v="0.82"/>
        <n v="710"/>
        <n v="4345"/>
        <n v="1675"/>
        <n v="2500"/>
        <n v="9.4"/>
        <n v="104.5"/>
        <n v="0.95"/>
        <n v="128"/>
        <n v="968"/>
        <n v="1.1100000000000001"/>
        <n v="9215"/>
        <n v="11.4"/>
        <n v="0.87"/>
        <n v="6.9"/>
        <n v="38"/>
        <n v="36450"/>
        <n v="69.349999999999994"/>
        <n v="6000"/>
        <n v="18070"/>
        <n v="1.64"/>
        <n v="133"/>
        <n v="19"/>
        <n v="9.5"/>
        <n v="24750"/>
        <n v="31988.98"/>
        <n v="17745"/>
        <n v="11366.02"/>
        <n v="8931.36"/>
        <n v="2100"/>
        <n v="8.75"/>
        <n v="1353061.29"/>
        <n v="33.840000000000003"/>
        <n v="70"/>
        <n v="130"/>
        <n v="90"/>
        <n v="1560.93"/>
        <n v="489.06999999999994"/>
        <n v="66.5"/>
        <n v="4906.5"/>
        <n v="17638"/>
        <n v="8744"/>
        <n v="5300"/>
        <n v="12660"/>
        <n v="5500"/>
        <n v="50.11"/>
        <n v="249.89"/>
        <n v="300000"/>
        <n v="47.5"/>
        <n v="21"/>
        <n v="509.2"/>
        <n v="25732"/>
        <n v="5370"/>
        <n v="2285"/>
        <n v="490"/>
        <n v="2800"/>
        <n v="2551.8000000000002"/>
        <n v="3390"/>
        <n v="1510.9"/>
        <n v="3048.2"/>
        <n v="8"/>
        <n v="7980"/>
        <n v="6130"/>
        <n v="660"/>
        <n v="230"/>
        <n v="320"/>
        <n v="204"/>
        <n v="48.9"/>
        <n v="90.25"/>
        <n v="14.25"/>
        <n v="28.5"/>
        <n v="160"/>
        <n v="0.88"/>
        <n v="223487.5"/>
        <n v="95"/>
        <n v="5400"/>
        <n v="9100"/>
        <n v="23.18"/>
        <n v="451.82"/>
        <n v="5533"/>
        <n v="10400"/>
        <n v="18.05"/>
        <n v="142670"/>
        <n v="2700"/>
        <n v="125"/>
        <n v="643637.5"/>
        <n v="2577.4499999999998"/>
        <n v="422.55000000000018"/>
        <n v="17542.89"/>
        <n v="4300"/>
        <n v="1.4"/>
        <n v="4500"/>
        <n v="7000"/>
        <n v="2630"/>
        <n v="15425"/>
        <n v="9850"/>
        <n v="2.2200000000000002"/>
        <n v="114"/>
        <n v="12126.6"/>
        <n v="127873.4"/>
        <n v="2.34"/>
        <n v="1650"/>
        <n v="225.07"/>
        <n v="12000"/>
        <m/>
        <n v="2723" u="1"/>
        <n v="28843.48" u="1"/>
        <n v="128373.4" u="1"/>
        <n v="916000" u="1"/>
        <n v="9424.74" u="1"/>
        <n v="2664" u="1"/>
        <n v="8000" u="1"/>
        <n v="51317.11" u="1"/>
        <n v="9198.4000000000015" u="1"/>
        <n v="386" u="1"/>
        <n v="25.02" u="1"/>
        <n v="10708" u="1"/>
        <n v="4335.0600000000013" u="1"/>
        <n v="13718" u="1"/>
        <n v="1.27" u="1"/>
        <n v="1135.0600000000013" u="1"/>
        <n v="906.55" u="1"/>
        <n v="9369" u="1"/>
        <n v="5495" u="1"/>
        <n v="360.24" u="1"/>
        <n v="29664.94" u="1"/>
        <n v="5.13" u="1"/>
        <n v="13939" u="1"/>
        <n v="200.14" u="1"/>
        <n v="1300000" u="1"/>
        <n v="4161.57" u="1"/>
        <n v="1590" u="1"/>
        <n v="85850" u="1"/>
        <n v="17200" u="1"/>
        <n v="7615" u="1"/>
        <n v="1.01" u="1"/>
        <n v="2.64" u="1"/>
        <n v="390" u="1"/>
        <n v="292.5" u="1"/>
        <n v="2.39" u="1"/>
        <n v="4700" u="1"/>
        <n v="120" u="1"/>
        <n v="3425" u="1"/>
        <n v="22150" u="1"/>
        <n v="3500" u="1"/>
        <n v="100.07" u="1"/>
        <n v="1.55" u="1"/>
        <n v="21300" u="1"/>
        <n v="44500" u="1"/>
        <n v="1613.9400000000005" u="1"/>
        <n v="18307" u="1"/>
        <n v="1.32" u="1"/>
        <n v="195" u="1"/>
        <n v="104150" u="1"/>
        <n v="118063.81" u="1"/>
        <n v="669" u="1"/>
        <n v="8270" u="1"/>
        <n v="19835.059999999998" u="1"/>
        <n v="28664.94" u="1"/>
        <n v="124965.43" u="1"/>
        <n v="5061.57" u="1"/>
        <n v="180" u="1"/>
        <n v="8380.31" u="1"/>
        <n v="100000" u="1"/>
        <n v="38079" u="1"/>
        <n v="1.59" u="1"/>
        <n v="6.22" u="1"/>
        <n v="407.89" u="1"/>
        <n v="25888.06" u="1"/>
        <n v="10225" u="1"/>
        <n v="6.41" u="1"/>
        <n v="6836.78" u="1"/>
        <n v="3163.2200000000003" u="1"/>
        <n v="1001" u="1"/>
        <n v="24111" u="1"/>
        <n v="5835.0600000000013" u="1"/>
        <n v="81936.19" u="1"/>
        <n v="4450" u="1"/>
        <n v="4999.8" u="1"/>
        <n v="2.5099999999999998" u="1"/>
        <n v="3300" u="1"/>
        <n v="84000" u="1"/>
        <n v="198" u="1"/>
        <n v="26" u="1"/>
        <n v="98" u="1"/>
        <n v="152660" u="1"/>
        <n v="14386.06" u="1"/>
        <n v="50000" u="1"/>
        <n v="30534.570000000007" u="1"/>
        <n v="20" u="1"/>
        <n v="26100" u="1"/>
        <n v="18" u="1"/>
        <n v="74125.259999999995" u="1"/>
        <n v="30598.57" u="1"/>
        <n v="17604.810000000001" u="1"/>
        <n v="11626.6" u="1"/>
        <n v="15" u="1"/>
        <n v="1325.24" u="1"/>
        <n v="6290.88" u="1"/>
        <n v="1.1299999999999999" u="1"/>
        <n v="17595.46" u="1"/>
        <n v="3600" u="1"/>
        <n v="25850" u="1"/>
        <n v="1.1499999999999999" u="1"/>
        <n v="1.66" u="1"/>
        <n v="1528940" u="1"/>
        <n v="80016.2" u="1"/>
        <n v="834.57" u="1"/>
        <n v="4.84" u="1"/>
        <n v="11" u="1"/>
        <n v="8005" u="1"/>
        <n v="2635" u="1"/>
        <n v="50135" u="1"/>
        <n v="1725" u="1"/>
        <n v="17270.28" u="1"/>
        <n v="44400" u="1"/>
        <n v="81625.070000000007" u="1"/>
        <n v="1.1599999999999999" u="1"/>
        <n v="888" u="1"/>
        <n v="3.96" u="1"/>
        <n v="604.74" u="1"/>
        <n v="310" u="1"/>
        <n v="19808.8" u="1"/>
        <n v="50.03" u="1"/>
        <n v="824" u="1"/>
        <n v="1333.55" u="1"/>
        <n v="32395.19" u="1"/>
        <n v="825" u="1"/>
        <n v="1.42" u="1"/>
        <n v="425.31" u="1"/>
        <n v="23175" u="1"/>
        <n v="93.45" u="1"/>
        <n v="3335.0600000000013" u="1"/>
        <n v="27164.94" u="1"/>
        <n v="3900" u="1"/>
        <n v="4082.1" u="1"/>
        <n v="2600" u="1"/>
        <n v="92.110000000000014" u="1"/>
        <n v="280" u="1"/>
        <n v="17.739999999999998" u="1"/>
        <n v="5800" u="1"/>
        <n v="2.46" u="1"/>
        <n v="12390" u="1"/>
        <n v="53098.57" u="1"/>
        <n v="33000" u="1"/>
        <n v="13164.94" u="1"/>
        <n v="7407.5" u="1"/>
        <n v="212749" u="1"/>
        <n v="2.98" u="1"/>
        <n v="220" u="1"/>
        <n v="2380191.2000000002" u="1"/>
        <n v="1000.71" u="1"/>
        <n v="25889" u="1"/>
        <n v="4480.3999999999996" u="1"/>
        <n v="6620" u="1"/>
        <n v="75605.75" u="1"/>
        <n v="16000" u="1"/>
        <n v="24111.94" u="1"/>
        <n v="1.48" u="1"/>
        <n v="3" u="1"/>
        <n v="31864.94" u="1"/>
        <n v="122000" u="1"/>
        <n v="77500" u="1"/>
        <n v="1.23" u="1"/>
        <n v="60300" u="1"/>
        <n v="20250" u="1"/>
        <n v="3772.9300000000003" u="1"/>
        <n v="22857.279999999999" u="1"/>
        <n v="4320" u="1"/>
        <n v="11195" u="1"/>
        <n v="5165.43" u="1"/>
        <n v="1100000" u="1"/>
        <n v="15182" u="1"/>
        <n v="35406" u="1"/>
        <n v="15450" u="1"/>
        <n v="5250" u="1"/>
      </sharedItems>
    </cacheField>
    <cacheField name="Назначение платежа" numFmtId="0">
      <sharedItems containsBlank="1" count="57">
        <s v="Проект &quot;Цветы жизни&quot; 2017"/>
        <s v="Владислав Хохленко"/>
        <s v="Резерв экстренной помощи"/>
        <s v="Павел Филоненко"/>
        <s v="Лилия Пономарева"/>
        <s v="Никита Хололеенко"/>
        <s v="Даша Ленькова"/>
        <s v="Каролина Ильина"/>
        <s v="София Кондратьева"/>
        <s v="Николь Леонтьева"/>
        <s v="Ксения Шутова"/>
        <s v="Аким Бех"/>
        <s v="Александра Авраменко"/>
        <s v="Дмитрий Шевчук"/>
        <s v="Анастасия Каленкович"/>
        <s v="Владислав Хохленко 2 сбор"/>
        <s v="Анастасия Миллер"/>
        <s v="Анастасия Миллер 2 сбор"/>
        <s v="Евгений Соколов"/>
        <s v="Даша Жданова"/>
        <s v="Дмитрий Свиб"/>
        <s v="Наталья Кочева"/>
        <s v="Вадим Моисей"/>
        <s v="Полина Трубицына"/>
        <s v="Николь Леонтьева-2 сбор"/>
        <s v="Юра Саблин"/>
        <s v="София Оруджова"/>
        <s v="Ксения Шутова - 2 сбор"/>
        <s v="Аким Бех-2 сбор"/>
        <s v="Стефан Ренер"/>
        <s v="Керим Мурадов"/>
        <s v="София Кондратьева - 2 сбор"/>
        <s v="Дима Тюнин"/>
        <s v="Александра Авраменко -2 сбор"/>
        <s v="Лёня Васильев"/>
        <s v="Никита Плетнев"/>
        <s v="Проект &quot;Цветы жизни&quot; 2018"/>
        <m/>
        <s v="Люба Чулкова" u="1"/>
        <s v="Василиса Запольская" u="1"/>
        <s v="Владислав Хохленко 3 сбор" u="1"/>
        <s v="Богдан Сохибов" u="1"/>
        <s v="Ксения Комарова" u="1"/>
        <s v="Никита Холоенко" u="1"/>
        <s v="Катя Грошева" u="1"/>
        <s v="Проект &quot;Цветы жизни 2016&quot;" u="1"/>
        <s v="Вера Гулецкая" u="1"/>
        <s v="Максим Мелкозеров" u="1"/>
        <s v="Андрей Гончарик" u="1"/>
        <s v="Николь Леонтьева 2 сбор" u="1"/>
        <s v="Анфиса Цапайте" u="1"/>
        <s v="Полина Трубицына 2 сбор" u="1"/>
        <s v="Миша Михайлов" u="1"/>
        <s v="Маша Узлова" u="1"/>
        <s v="Вадим и Максим Мелкозеров" u="1"/>
        <s v="Тимофей Садков" u="1"/>
        <s v="Арман Бабаян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x v="0"/>
    <x v="0"/>
    <m/>
    <m/>
    <n v="114386.89"/>
    <x v="0"/>
  </r>
  <r>
    <x v="1"/>
    <x v="1"/>
    <m/>
    <m/>
    <n v="44876.71"/>
    <x v="0"/>
  </r>
  <r>
    <x v="2"/>
    <x v="2"/>
    <m/>
    <m/>
    <n v="21207.119999999999"/>
    <x v="0"/>
  </r>
  <r>
    <x v="3"/>
    <x v="3"/>
    <m/>
    <m/>
    <n v="2054.79"/>
    <x v="0"/>
  </r>
  <r>
    <x v="4"/>
    <x v="4"/>
    <m/>
    <m/>
    <n v="82933.7"/>
    <x v="0"/>
  </r>
  <r>
    <x v="5"/>
    <x v="3"/>
    <m/>
    <m/>
    <n v="7145.21"/>
    <x v="0"/>
  </r>
  <r>
    <x v="6"/>
    <x v="3"/>
    <m/>
    <m/>
    <n v="821.92"/>
    <x v="0"/>
  </r>
  <r>
    <x v="7"/>
    <x v="5"/>
    <m/>
    <m/>
    <n v="38728.769999999997"/>
    <x v="0"/>
  </r>
  <r>
    <x v="7"/>
    <x v="6"/>
    <m/>
    <m/>
    <n v="106316.71"/>
    <x v="0"/>
  </r>
  <r>
    <x v="8"/>
    <x v="3"/>
    <m/>
    <m/>
    <n v="6072.6"/>
    <x v="0"/>
  </r>
  <r>
    <x v="9"/>
    <x v="7"/>
    <m/>
    <m/>
    <n v="45162.74"/>
    <x v="0"/>
  </r>
  <r>
    <x v="9"/>
    <x v="8"/>
    <m/>
    <m/>
    <n v="74422.740000000005"/>
    <x v="0"/>
  </r>
  <r>
    <x v="10"/>
    <x v="9"/>
    <m/>
    <m/>
    <n v="5502.74"/>
    <x v="0"/>
  </r>
  <r>
    <x v="11"/>
    <x v="10"/>
    <m/>
    <m/>
    <n v="17507.099999999999"/>
    <x v="0"/>
  </r>
  <r>
    <x v="12"/>
    <x v="11"/>
    <m/>
    <m/>
    <n v="70427.100000000006"/>
    <x v="0"/>
  </r>
  <r>
    <x v="13"/>
    <x v="12"/>
    <m/>
    <m/>
    <n v="5342.47"/>
    <x v="0"/>
  </r>
  <r>
    <x v="14"/>
    <x v="13"/>
    <m/>
    <m/>
    <n v="72460.27"/>
    <x v="0"/>
  </r>
  <r>
    <x v="15"/>
    <x v="14"/>
    <m/>
    <m/>
    <n v="20893.150000000001"/>
    <x v="0"/>
  </r>
  <r>
    <x v="16"/>
    <x v="15"/>
    <m/>
    <m/>
    <n v="70195.89"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0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  <r>
    <x v="17"/>
    <x v="16"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">
  <r>
    <x v="0"/>
    <x v="0"/>
    <s v="Елена"/>
    <s v="Игоревна"/>
    <n v="350"/>
    <x v="0"/>
    <x v="0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06">
  <r>
    <x v="0"/>
    <x v="0"/>
    <x v="0"/>
    <x v="0"/>
    <x v="0"/>
    <x v="0"/>
  </r>
  <r>
    <x v="1"/>
    <x v="1"/>
    <x v="0"/>
    <x v="0"/>
    <x v="0"/>
    <x v="0"/>
  </r>
  <r>
    <x v="2"/>
    <x v="2"/>
    <x v="0"/>
    <x v="0"/>
    <x v="1"/>
    <x v="1"/>
  </r>
  <r>
    <x v="2"/>
    <x v="3"/>
    <x v="1"/>
    <x v="0"/>
    <x v="2"/>
    <x v="1"/>
  </r>
  <r>
    <x v="2"/>
    <x v="4"/>
    <x v="2"/>
    <x v="0"/>
    <x v="3"/>
    <x v="1"/>
  </r>
  <r>
    <x v="2"/>
    <x v="5"/>
    <x v="3"/>
    <x v="0"/>
    <x v="1"/>
    <x v="1"/>
  </r>
  <r>
    <x v="2"/>
    <x v="6"/>
    <x v="4"/>
    <x v="0"/>
    <x v="1"/>
    <x v="1"/>
  </r>
  <r>
    <x v="2"/>
    <x v="7"/>
    <x v="0"/>
    <x v="0"/>
    <x v="0"/>
    <x v="1"/>
  </r>
  <r>
    <x v="3"/>
    <x v="8"/>
    <x v="0"/>
    <x v="0"/>
    <x v="4"/>
    <x v="1"/>
  </r>
  <r>
    <x v="3"/>
    <x v="9"/>
    <x v="5"/>
    <x v="0"/>
    <x v="2"/>
    <x v="1"/>
  </r>
  <r>
    <x v="3"/>
    <x v="10"/>
    <x v="6"/>
    <x v="0"/>
    <x v="2"/>
    <x v="1"/>
  </r>
  <r>
    <x v="3"/>
    <x v="11"/>
    <x v="7"/>
    <x v="0"/>
    <x v="3"/>
    <x v="1"/>
  </r>
  <r>
    <x v="3"/>
    <x v="12"/>
    <x v="8"/>
    <x v="0"/>
    <x v="2"/>
    <x v="1"/>
  </r>
  <r>
    <x v="3"/>
    <x v="13"/>
    <x v="9"/>
    <x v="0"/>
    <x v="0"/>
    <x v="1"/>
  </r>
  <r>
    <x v="3"/>
    <x v="14"/>
    <x v="10"/>
    <x v="0"/>
    <x v="1"/>
    <x v="1"/>
  </r>
  <r>
    <x v="3"/>
    <x v="15"/>
    <x v="6"/>
    <x v="0"/>
    <x v="3"/>
    <x v="1"/>
  </r>
  <r>
    <x v="3"/>
    <x v="16"/>
    <x v="11"/>
    <x v="0"/>
    <x v="5"/>
    <x v="1"/>
  </r>
  <r>
    <x v="3"/>
    <x v="17"/>
    <x v="12"/>
    <x v="0"/>
    <x v="2"/>
    <x v="1"/>
  </r>
  <r>
    <x v="3"/>
    <x v="18"/>
    <x v="13"/>
    <x v="0"/>
    <x v="0"/>
    <x v="1"/>
  </r>
  <r>
    <x v="3"/>
    <x v="19"/>
    <x v="14"/>
    <x v="0"/>
    <x v="1"/>
    <x v="1"/>
  </r>
  <r>
    <x v="3"/>
    <x v="19"/>
    <x v="14"/>
    <x v="0"/>
    <x v="1"/>
    <x v="1"/>
  </r>
  <r>
    <x v="3"/>
    <x v="19"/>
    <x v="14"/>
    <x v="0"/>
    <x v="1"/>
    <x v="1"/>
  </r>
  <r>
    <x v="3"/>
    <x v="20"/>
    <x v="0"/>
    <x v="0"/>
    <x v="6"/>
    <x v="1"/>
  </r>
  <r>
    <x v="4"/>
    <x v="21"/>
    <x v="15"/>
    <x v="0"/>
    <x v="2"/>
    <x v="2"/>
  </r>
  <r>
    <x v="4"/>
    <x v="22"/>
    <x v="0"/>
    <x v="0"/>
    <x v="7"/>
    <x v="1"/>
  </r>
  <r>
    <x v="4"/>
    <x v="23"/>
    <x v="0"/>
    <x v="0"/>
    <x v="1"/>
    <x v="1"/>
  </r>
  <r>
    <x v="5"/>
    <x v="24"/>
    <x v="0"/>
    <x v="0"/>
    <x v="0"/>
    <x v="3"/>
  </r>
  <r>
    <x v="5"/>
    <x v="25"/>
    <x v="16"/>
    <x v="1"/>
    <x v="8"/>
    <x v="1"/>
  </r>
  <r>
    <x v="5"/>
    <x v="26"/>
    <x v="17"/>
    <x v="0"/>
    <x v="9"/>
    <x v="3"/>
  </r>
  <r>
    <x v="5"/>
    <x v="3"/>
    <x v="1"/>
    <x v="0"/>
    <x v="2"/>
    <x v="3"/>
  </r>
  <r>
    <x v="5"/>
    <x v="27"/>
    <x v="18"/>
    <x v="0"/>
    <x v="10"/>
    <x v="3"/>
  </r>
  <r>
    <x v="5"/>
    <x v="28"/>
    <x v="19"/>
    <x v="0"/>
    <x v="10"/>
    <x v="3"/>
  </r>
  <r>
    <x v="5"/>
    <x v="29"/>
    <x v="20"/>
    <x v="0"/>
    <x v="0"/>
    <x v="3"/>
  </r>
  <r>
    <x v="5"/>
    <x v="30"/>
    <x v="21"/>
    <x v="0"/>
    <x v="0"/>
    <x v="3"/>
  </r>
  <r>
    <x v="5"/>
    <x v="9"/>
    <x v="22"/>
    <x v="0"/>
    <x v="2"/>
    <x v="3"/>
  </r>
  <r>
    <x v="5"/>
    <x v="31"/>
    <x v="23"/>
    <x v="0"/>
    <x v="3"/>
    <x v="3"/>
  </r>
  <r>
    <x v="5"/>
    <x v="32"/>
    <x v="24"/>
    <x v="0"/>
    <x v="3"/>
    <x v="3"/>
  </r>
  <r>
    <x v="5"/>
    <x v="33"/>
    <x v="25"/>
    <x v="0"/>
    <x v="3"/>
    <x v="3"/>
  </r>
  <r>
    <x v="5"/>
    <x v="34"/>
    <x v="26"/>
    <x v="0"/>
    <x v="0"/>
    <x v="3"/>
  </r>
  <r>
    <x v="5"/>
    <x v="33"/>
    <x v="25"/>
    <x v="0"/>
    <x v="3"/>
    <x v="1"/>
  </r>
  <r>
    <x v="5"/>
    <x v="35"/>
    <x v="26"/>
    <x v="0"/>
    <x v="0"/>
    <x v="3"/>
  </r>
  <r>
    <x v="5"/>
    <x v="36"/>
    <x v="27"/>
    <x v="0"/>
    <x v="1"/>
    <x v="3"/>
  </r>
  <r>
    <x v="5"/>
    <x v="33"/>
    <x v="25"/>
    <x v="0"/>
    <x v="3"/>
    <x v="1"/>
  </r>
  <r>
    <x v="5"/>
    <x v="37"/>
    <x v="28"/>
    <x v="0"/>
    <x v="10"/>
    <x v="3"/>
  </r>
  <r>
    <x v="5"/>
    <x v="38"/>
    <x v="29"/>
    <x v="0"/>
    <x v="3"/>
    <x v="3"/>
  </r>
  <r>
    <x v="5"/>
    <x v="39"/>
    <x v="3"/>
    <x v="0"/>
    <x v="1"/>
    <x v="3"/>
  </r>
  <r>
    <x v="5"/>
    <x v="40"/>
    <x v="30"/>
    <x v="0"/>
    <x v="1"/>
    <x v="3"/>
  </r>
  <r>
    <x v="5"/>
    <x v="41"/>
    <x v="10"/>
    <x v="0"/>
    <x v="3"/>
    <x v="3"/>
  </r>
  <r>
    <x v="5"/>
    <x v="42"/>
    <x v="6"/>
    <x v="0"/>
    <x v="2"/>
    <x v="3"/>
  </r>
  <r>
    <x v="5"/>
    <x v="43"/>
    <x v="31"/>
    <x v="0"/>
    <x v="0"/>
    <x v="3"/>
  </r>
  <r>
    <x v="5"/>
    <x v="14"/>
    <x v="10"/>
    <x v="0"/>
    <x v="1"/>
    <x v="3"/>
  </r>
  <r>
    <x v="5"/>
    <x v="44"/>
    <x v="32"/>
    <x v="0"/>
    <x v="2"/>
    <x v="3"/>
  </r>
  <r>
    <x v="5"/>
    <x v="45"/>
    <x v="33"/>
    <x v="0"/>
    <x v="11"/>
    <x v="3"/>
  </r>
  <r>
    <x v="5"/>
    <x v="46"/>
    <x v="34"/>
    <x v="0"/>
    <x v="3"/>
    <x v="3"/>
  </r>
  <r>
    <x v="5"/>
    <x v="47"/>
    <x v="35"/>
    <x v="0"/>
    <x v="1"/>
    <x v="3"/>
  </r>
  <r>
    <x v="5"/>
    <x v="48"/>
    <x v="36"/>
    <x v="0"/>
    <x v="1"/>
    <x v="3"/>
  </r>
  <r>
    <x v="5"/>
    <x v="49"/>
    <x v="37"/>
    <x v="0"/>
    <x v="0"/>
    <x v="1"/>
  </r>
  <r>
    <x v="5"/>
    <x v="50"/>
    <x v="38"/>
    <x v="0"/>
    <x v="1"/>
    <x v="3"/>
  </r>
  <r>
    <x v="5"/>
    <x v="51"/>
    <x v="32"/>
    <x v="0"/>
    <x v="1"/>
    <x v="3"/>
  </r>
  <r>
    <x v="5"/>
    <x v="52"/>
    <x v="39"/>
    <x v="0"/>
    <x v="10"/>
    <x v="3"/>
  </r>
  <r>
    <x v="5"/>
    <x v="53"/>
    <x v="13"/>
    <x v="0"/>
    <x v="1"/>
    <x v="3"/>
  </r>
  <r>
    <x v="5"/>
    <x v="54"/>
    <x v="40"/>
    <x v="0"/>
    <x v="2"/>
    <x v="3"/>
  </r>
  <r>
    <x v="5"/>
    <x v="55"/>
    <x v="31"/>
    <x v="0"/>
    <x v="3"/>
    <x v="3"/>
  </r>
  <r>
    <x v="5"/>
    <x v="56"/>
    <x v="26"/>
    <x v="0"/>
    <x v="3"/>
    <x v="3"/>
  </r>
  <r>
    <x v="5"/>
    <x v="57"/>
    <x v="41"/>
    <x v="0"/>
    <x v="3"/>
    <x v="3"/>
  </r>
  <r>
    <x v="5"/>
    <x v="58"/>
    <x v="42"/>
    <x v="0"/>
    <x v="1"/>
    <x v="3"/>
  </r>
  <r>
    <x v="5"/>
    <x v="59"/>
    <x v="43"/>
    <x v="0"/>
    <x v="0"/>
    <x v="3"/>
  </r>
  <r>
    <x v="5"/>
    <x v="60"/>
    <x v="44"/>
    <x v="0"/>
    <x v="3"/>
    <x v="3"/>
  </r>
  <r>
    <x v="5"/>
    <x v="61"/>
    <x v="35"/>
    <x v="0"/>
    <x v="0"/>
    <x v="1"/>
  </r>
  <r>
    <x v="5"/>
    <x v="62"/>
    <x v="23"/>
    <x v="0"/>
    <x v="3"/>
    <x v="3"/>
  </r>
  <r>
    <x v="5"/>
    <x v="63"/>
    <x v="0"/>
    <x v="0"/>
    <x v="12"/>
    <x v="3"/>
  </r>
  <r>
    <x v="6"/>
    <x v="64"/>
    <x v="0"/>
    <x v="0"/>
    <x v="6"/>
    <x v="3"/>
  </r>
  <r>
    <x v="6"/>
    <x v="65"/>
    <x v="45"/>
    <x v="0"/>
    <x v="3"/>
    <x v="3"/>
  </r>
  <r>
    <x v="6"/>
    <x v="66"/>
    <x v="46"/>
    <x v="0"/>
    <x v="3"/>
    <x v="3"/>
  </r>
  <r>
    <x v="6"/>
    <x v="67"/>
    <x v="31"/>
    <x v="0"/>
    <x v="10"/>
    <x v="3"/>
  </r>
  <r>
    <x v="6"/>
    <x v="68"/>
    <x v="0"/>
    <x v="0"/>
    <x v="1"/>
    <x v="0"/>
  </r>
  <r>
    <x v="7"/>
    <x v="69"/>
    <x v="35"/>
    <x v="0"/>
    <x v="0"/>
    <x v="3"/>
  </r>
  <r>
    <x v="7"/>
    <x v="70"/>
    <x v="0"/>
    <x v="0"/>
    <x v="0"/>
    <x v="3"/>
  </r>
  <r>
    <x v="8"/>
    <x v="71"/>
    <x v="26"/>
    <x v="0"/>
    <x v="3"/>
    <x v="3"/>
  </r>
  <r>
    <x v="8"/>
    <x v="72"/>
    <x v="0"/>
    <x v="0"/>
    <x v="0"/>
    <x v="1"/>
  </r>
  <r>
    <x v="9"/>
    <x v="73"/>
    <x v="47"/>
    <x v="0"/>
    <x v="1"/>
    <x v="1"/>
  </r>
  <r>
    <x v="9"/>
    <x v="74"/>
    <x v="48"/>
    <x v="0"/>
    <x v="3"/>
    <x v="1"/>
  </r>
  <r>
    <x v="9"/>
    <x v="49"/>
    <x v="37"/>
    <x v="0"/>
    <x v="9"/>
    <x v="4"/>
  </r>
  <r>
    <x v="9"/>
    <x v="3"/>
    <x v="49"/>
    <x v="0"/>
    <x v="2"/>
    <x v="4"/>
  </r>
  <r>
    <x v="9"/>
    <x v="75"/>
    <x v="50"/>
    <x v="0"/>
    <x v="3"/>
    <x v="1"/>
  </r>
  <r>
    <x v="9"/>
    <x v="76"/>
    <x v="26"/>
    <x v="0"/>
    <x v="10"/>
    <x v="4"/>
  </r>
  <r>
    <x v="9"/>
    <x v="45"/>
    <x v="51"/>
    <x v="0"/>
    <x v="13"/>
    <x v="4"/>
  </r>
  <r>
    <x v="9"/>
    <x v="77"/>
    <x v="52"/>
    <x v="0"/>
    <x v="0"/>
    <x v="4"/>
  </r>
  <r>
    <x v="9"/>
    <x v="78"/>
    <x v="26"/>
    <x v="0"/>
    <x v="3"/>
    <x v="4"/>
  </r>
  <r>
    <x v="9"/>
    <x v="79"/>
    <x v="53"/>
    <x v="2"/>
    <x v="14"/>
    <x v="1"/>
  </r>
  <r>
    <x v="9"/>
    <x v="80"/>
    <x v="54"/>
    <x v="0"/>
    <x v="2"/>
    <x v="1"/>
  </r>
  <r>
    <x v="9"/>
    <x v="81"/>
    <x v="55"/>
    <x v="3"/>
    <x v="10"/>
    <x v="4"/>
  </r>
  <r>
    <x v="9"/>
    <x v="82"/>
    <x v="0"/>
    <x v="0"/>
    <x v="15"/>
    <x v="4"/>
  </r>
  <r>
    <x v="10"/>
    <x v="83"/>
    <x v="0"/>
    <x v="0"/>
    <x v="16"/>
    <x v="0"/>
  </r>
  <r>
    <x v="11"/>
    <x v="84"/>
    <x v="0"/>
    <x v="0"/>
    <x v="2"/>
    <x v="1"/>
  </r>
  <r>
    <x v="11"/>
    <x v="84"/>
    <x v="0"/>
    <x v="0"/>
    <x v="1"/>
    <x v="3"/>
  </r>
  <r>
    <x v="11"/>
    <x v="85"/>
    <x v="56"/>
    <x v="4"/>
    <x v="0"/>
    <x v="1"/>
  </r>
  <r>
    <x v="11"/>
    <x v="86"/>
    <x v="57"/>
    <x v="0"/>
    <x v="2"/>
    <x v="5"/>
  </r>
  <r>
    <x v="11"/>
    <x v="87"/>
    <x v="11"/>
    <x v="0"/>
    <x v="3"/>
    <x v="5"/>
  </r>
  <r>
    <x v="11"/>
    <x v="88"/>
    <x v="26"/>
    <x v="0"/>
    <x v="2"/>
    <x v="1"/>
  </r>
  <r>
    <x v="11"/>
    <x v="89"/>
    <x v="58"/>
    <x v="0"/>
    <x v="1"/>
    <x v="5"/>
  </r>
  <r>
    <x v="11"/>
    <x v="88"/>
    <x v="26"/>
    <x v="0"/>
    <x v="2"/>
    <x v="3"/>
  </r>
  <r>
    <x v="11"/>
    <x v="88"/>
    <x v="26"/>
    <x v="0"/>
    <x v="2"/>
    <x v="1"/>
  </r>
  <r>
    <x v="11"/>
    <x v="90"/>
    <x v="48"/>
    <x v="0"/>
    <x v="1"/>
    <x v="5"/>
  </r>
  <r>
    <x v="11"/>
    <x v="7"/>
    <x v="0"/>
    <x v="0"/>
    <x v="1"/>
    <x v="5"/>
  </r>
  <r>
    <x v="11"/>
    <x v="91"/>
    <x v="36"/>
    <x v="0"/>
    <x v="0"/>
    <x v="5"/>
  </r>
  <r>
    <x v="11"/>
    <x v="92"/>
    <x v="59"/>
    <x v="0"/>
    <x v="1"/>
    <x v="1"/>
  </r>
  <r>
    <x v="11"/>
    <x v="93"/>
    <x v="60"/>
    <x v="0"/>
    <x v="1"/>
    <x v="5"/>
  </r>
  <r>
    <x v="11"/>
    <x v="94"/>
    <x v="61"/>
    <x v="0"/>
    <x v="0"/>
    <x v="3"/>
  </r>
  <r>
    <x v="11"/>
    <x v="7"/>
    <x v="0"/>
    <x v="0"/>
    <x v="3"/>
    <x v="5"/>
  </r>
  <r>
    <x v="11"/>
    <x v="95"/>
    <x v="62"/>
    <x v="5"/>
    <x v="0"/>
    <x v="1"/>
  </r>
  <r>
    <x v="12"/>
    <x v="96"/>
    <x v="0"/>
    <x v="0"/>
    <x v="2"/>
    <x v="1"/>
  </r>
  <r>
    <x v="12"/>
    <x v="96"/>
    <x v="0"/>
    <x v="0"/>
    <x v="2"/>
    <x v="3"/>
  </r>
  <r>
    <x v="12"/>
    <x v="97"/>
    <x v="0"/>
    <x v="0"/>
    <x v="17"/>
    <x v="1"/>
  </r>
  <r>
    <x v="13"/>
    <x v="98"/>
    <x v="0"/>
    <x v="0"/>
    <x v="18"/>
    <x v="4"/>
  </r>
  <r>
    <x v="13"/>
    <x v="99"/>
    <x v="0"/>
    <x v="0"/>
    <x v="1"/>
    <x v="0"/>
  </r>
  <r>
    <x v="14"/>
    <x v="100"/>
    <x v="0"/>
    <x v="0"/>
    <x v="19"/>
    <x v="4"/>
  </r>
  <r>
    <x v="15"/>
    <x v="101"/>
    <x v="63"/>
    <x v="6"/>
    <x v="20"/>
    <x v="3"/>
  </r>
  <r>
    <x v="15"/>
    <x v="102"/>
    <x v="64"/>
    <x v="0"/>
    <x v="1"/>
    <x v="3"/>
  </r>
  <r>
    <x v="16"/>
    <x v="103"/>
    <x v="65"/>
    <x v="0"/>
    <x v="1"/>
    <x v="3"/>
  </r>
  <r>
    <x v="16"/>
    <x v="104"/>
    <x v="66"/>
    <x v="0"/>
    <x v="1"/>
    <x v="6"/>
  </r>
  <r>
    <x v="16"/>
    <x v="105"/>
    <x v="0"/>
    <x v="0"/>
    <x v="6"/>
    <x v="5"/>
  </r>
  <r>
    <x v="16"/>
    <x v="105"/>
    <x v="0"/>
    <x v="0"/>
    <x v="6"/>
    <x v="3"/>
  </r>
  <r>
    <x v="16"/>
    <x v="105"/>
    <x v="0"/>
    <x v="0"/>
    <x v="6"/>
    <x v="1"/>
  </r>
  <r>
    <x v="16"/>
    <x v="105"/>
    <x v="0"/>
    <x v="0"/>
    <x v="2"/>
    <x v="0"/>
  </r>
  <r>
    <x v="16"/>
    <x v="105"/>
    <x v="0"/>
    <x v="0"/>
    <x v="2"/>
    <x v="2"/>
  </r>
  <r>
    <x v="16"/>
    <x v="106"/>
    <x v="0"/>
    <x v="0"/>
    <x v="21"/>
    <x v="0"/>
  </r>
  <r>
    <x v="17"/>
    <x v="107"/>
    <x v="0"/>
    <x v="0"/>
    <x v="10"/>
    <x v="0"/>
  </r>
  <r>
    <x v="17"/>
    <x v="108"/>
    <x v="0"/>
    <x v="0"/>
    <x v="3"/>
    <x v="4"/>
  </r>
  <r>
    <x v="18"/>
    <x v="109"/>
    <x v="0"/>
    <x v="0"/>
    <x v="22"/>
    <x v="0"/>
  </r>
  <r>
    <x v="19"/>
    <x v="110"/>
    <x v="17"/>
    <x v="7"/>
    <x v="10"/>
    <x v="1"/>
  </r>
  <r>
    <x v="19"/>
    <x v="111"/>
    <x v="54"/>
    <x v="5"/>
    <x v="3"/>
    <x v="7"/>
  </r>
  <r>
    <x v="19"/>
    <x v="112"/>
    <x v="0"/>
    <x v="0"/>
    <x v="23"/>
    <x v="0"/>
  </r>
  <r>
    <x v="20"/>
    <x v="113"/>
    <x v="0"/>
    <x v="0"/>
    <x v="9"/>
    <x v="4"/>
  </r>
  <r>
    <x v="20"/>
    <x v="114"/>
    <x v="58"/>
    <x v="0"/>
    <x v="1"/>
    <x v="7"/>
  </r>
  <r>
    <x v="20"/>
    <x v="114"/>
    <x v="58"/>
    <x v="0"/>
    <x v="1"/>
    <x v="5"/>
  </r>
  <r>
    <x v="20"/>
    <x v="114"/>
    <x v="58"/>
    <x v="0"/>
    <x v="1"/>
    <x v="6"/>
  </r>
  <r>
    <x v="20"/>
    <x v="115"/>
    <x v="67"/>
    <x v="0"/>
    <x v="11"/>
    <x v="7"/>
  </r>
  <r>
    <x v="20"/>
    <x v="73"/>
    <x v="47"/>
    <x v="0"/>
    <x v="24"/>
    <x v="1"/>
  </r>
  <r>
    <x v="20"/>
    <x v="116"/>
    <x v="61"/>
    <x v="0"/>
    <x v="1"/>
    <x v="7"/>
  </r>
  <r>
    <x v="20"/>
    <x v="117"/>
    <x v="13"/>
    <x v="0"/>
    <x v="3"/>
    <x v="7"/>
  </r>
  <r>
    <x v="20"/>
    <x v="3"/>
    <x v="1"/>
    <x v="0"/>
    <x v="2"/>
    <x v="7"/>
  </r>
  <r>
    <x v="20"/>
    <x v="49"/>
    <x v="37"/>
    <x v="0"/>
    <x v="9"/>
    <x v="1"/>
  </r>
  <r>
    <x v="20"/>
    <x v="118"/>
    <x v="26"/>
    <x v="0"/>
    <x v="3"/>
    <x v="7"/>
  </r>
  <r>
    <x v="20"/>
    <x v="5"/>
    <x v="3"/>
    <x v="0"/>
    <x v="1"/>
    <x v="7"/>
  </r>
  <r>
    <x v="20"/>
    <x v="119"/>
    <x v="68"/>
    <x v="0"/>
    <x v="10"/>
    <x v="7"/>
  </r>
  <r>
    <x v="20"/>
    <x v="120"/>
    <x v="0"/>
    <x v="0"/>
    <x v="25"/>
    <x v="8"/>
  </r>
  <r>
    <x v="21"/>
    <x v="121"/>
    <x v="0"/>
    <x v="0"/>
    <x v="26"/>
    <x v="4"/>
  </r>
  <r>
    <x v="21"/>
    <x v="122"/>
    <x v="69"/>
    <x v="0"/>
    <x v="2"/>
    <x v="7"/>
  </r>
  <r>
    <x v="21"/>
    <x v="123"/>
    <x v="70"/>
    <x v="0"/>
    <x v="3"/>
    <x v="7"/>
  </r>
  <r>
    <x v="21"/>
    <x v="123"/>
    <x v="70"/>
    <x v="0"/>
    <x v="3"/>
    <x v="1"/>
  </r>
  <r>
    <x v="21"/>
    <x v="124"/>
    <x v="71"/>
    <x v="0"/>
    <x v="1"/>
    <x v="7"/>
  </r>
  <r>
    <x v="22"/>
    <x v="125"/>
    <x v="0"/>
    <x v="0"/>
    <x v="27"/>
    <x v="1"/>
  </r>
  <r>
    <x v="22"/>
    <x v="125"/>
    <x v="0"/>
    <x v="0"/>
    <x v="28"/>
    <x v="4"/>
  </r>
  <r>
    <x v="22"/>
    <x v="34"/>
    <x v="31"/>
    <x v="0"/>
    <x v="0"/>
    <x v="7"/>
  </r>
  <r>
    <x v="22"/>
    <x v="126"/>
    <x v="72"/>
    <x v="0"/>
    <x v="2"/>
    <x v="3"/>
  </r>
  <r>
    <x v="22"/>
    <x v="127"/>
    <x v="13"/>
    <x v="0"/>
    <x v="0"/>
    <x v="3"/>
  </r>
  <r>
    <x v="22"/>
    <x v="128"/>
    <x v="31"/>
    <x v="0"/>
    <x v="0"/>
    <x v="3"/>
  </r>
  <r>
    <x v="23"/>
    <x v="129"/>
    <x v="0"/>
    <x v="0"/>
    <x v="10"/>
    <x v="7"/>
  </r>
  <r>
    <x v="23"/>
    <x v="130"/>
    <x v="0"/>
    <x v="0"/>
    <x v="0"/>
    <x v="4"/>
  </r>
  <r>
    <x v="23"/>
    <x v="131"/>
    <x v="0"/>
    <x v="0"/>
    <x v="29"/>
    <x v="0"/>
  </r>
  <r>
    <x v="23"/>
    <x v="132"/>
    <x v="73"/>
    <x v="0"/>
    <x v="0"/>
    <x v="5"/>
  </r>
  <r>
    <x v="24"/>
    <x v="133"/>
    <x v="0"/>
    <x v="0"/>
    <x v="30"/>
    <x v="4"/>
  </r>
  <r>
    <x v="24"/>
    <x v="134"/>
    <x v="0"/>
    <x v="0"/>
    <x v="31"/>
    <x v="0"/>
  </r>
  <r>
    <x v="24"/>
    <x v="135"/>
    <x v="44"/>
    <x v="0"/>
    <x v="0"/>
    <x v="5"/>
  </r>
  <r>
    <x v="25"/>
    <x v="136"/>
    <x v="74"/>
    <x v="0"/>
    <x v="1"/>
    <x v="5"/>
  </r>
  <r>
    <x v="26"/>
    <x v="137"/>
    <x v="0"/>
    <x v="0"/>
    <x v="1"/>
    <x v="4"/>
  </r>
  <r>
    <x v="27"/>
    <x v="138"/>
    <x v="15"/>
    <x v="0"/>
    <x v="1"/>
    <x v="3"/>
  </r>
  <r>
    <x v="27"/>
    <x v="139"/>
    <x v="0"/>
    <x v="0"/>
    <x v="2"/>
    <x v="0"/>
  </r>
  <r>
    <x v="28"/>
    <x v="140"/>
    <x v="0"/>
    <x v="0"/>
    <x v="26"/>
    <x v="4"/>
  </r>
  <r>
    <x v="29"/>
    <x v="141"/>
    <x v="0"/>
    <x v="0"/>
    <x v="3"/>
    <x v="4"/>
  </r>
  <r>
    <x v="29"/>
    <x v="142"/>
    <x v="0"/>
    <x v="0"/>
    <x v="32"/>
    <x v="0"/>
  </r>
  <r>
    <x v="29"/>
    <x v="143"/>
    <x v="0"/>
    <x v="0"/>
    <x v="33"/>
    <x v="4"/>
  </r>
  <r>
    <x v="30"/>
    <x v="144"/>
    <x v="0"/>
    <x v="0"/>
    <x v="19"/>
    <x v="4"/>
  </r>
  <r>
    <x v="30"/>
    <x v="145"/>
    <x v="0"/>
    <x v="0"/>
    <x v="34"/>
    <x v="4"/>
  </r>
  <r>
    <x v="31"/>
    <x v="146"/>
    <x v="0"/>
    <x v="0"/>
    <x v="1"/>
    <x v="0"/>
  </r>
  <r>
    <x v="32"/>
    <x v="147"/>
    <x v="0"/>
    <x v="0"/>
    <x v="0"/>
    <x v="4"/>
  </r>
  <r>
    <x v="32"/>
    <x v="148"/>
    <x v="0"/>
    <x v="0"/>
    <x v="1"/>
    <x v="0"/>
  </r>
  <r>
    <x v="32"/>
    <x v="21"/>
    <x v="15"/>
    <x v="0"/>
    <x v="2"/>
    <x v="2"/>
  </r>
  <r>
    <x v="33"/>
    <x v="7"/>
    <x v="0"/>
    <x v="0"/>
    <x v="35"/>
    <x v="4"/>
  </r>
  <r>
    <x v="33"/>
    <x v="149"/>
    <x v="0"/>
    <x v="0"/>
    <x v="36"/>
    <x v="4"/>
  </r>
  <r>
    <x v="34"/>
    <x v="150"/>
    <x v="0"/>
    <x v="0"/>
    <x v="3"/>
    <x v="4"/>
  </r>
  <r>
    <x v="34"/>
    <x v="105"/>
    <x v="0"/>
    <x v="0"/>
    <x v="2"/>
    <x v="9"/>
  </r>
  <r>
    <x v="34"/>
    <x v="151"/>
    <x v="75"/>
    <x v="8"/>
    <x v="2"/>
    <x v="4"/>
  </r>
  <r>
    <x v="35"/>
    <x v="152"/>
    <x v="76"/>
    <x v="9"/>
    <x v="3"/>
    <x v="10"/>
  </r>
  <r>
    <x v="35"/>
    <x v="80"/>
    <x v="54"/>
    <x v="10"/>
    <x v="2"/>
    <x v="4"/>
  </r>
  <r>
    <x v="35"/>
    <x v="80"/>
    <x v="54"/>
    <x v="10"/>
    <x v="37"/>
    <x v="4"/>
  </r>
  <r>
    <x v="35"/>
    <x v="153"/>
    <x v="0"/>
    <x v="0"/>
    <x v="38"/>
    <x v="0"/>
  </r>
  <r>
    <x v="35"/>
    <x v="154"/>
    <x v="0"/>
    <x v="0"/>
    <x v="39"/>
    <x v="0"/>
  </r>
  <r>
    <x v="36"/>
    <x v="155"/>
    <x v="0"/>
    <x v="0"/>
    <x v="0"/>
    <x v="4"/>
  </r>
  <r>
    <x v="36"/>
    <x v="7"/>
    <x v="0"/>
    <x v="0"/>
    <x v="40"/>
    <x v="4"/>
  </r>
  <r>
    <x v="36"/>
    <x v="7"/>
    <x v="0"/>
    <x v="0"/>
    <x v="41"/>
    <x v="4"/>
  </r>
  <r>
    <x v="36"/>
    <x v="156"/>
    <x v="0"/>
    <x v="0"/>
    <x v="42"/>
    <x v="0"/>
  </r>
  <r>
    <x v="37"/>
    <x v="157"/>
    <x v="0"/>
    <x v="0"/>
    <x v="3"/>
    <x v="4"/>
  </r>
  <r>
    <x v="38"/>
    <x v="158"/>
    <x v="0"/>
    <x v="0"/>
    <x v="43"/>
    <x v="0"/>
  </r>
  <r>
    <x v="39"/>
    <x v="159"/>
    <x v="0"/>
    <x v="0"/>
    <x v="9"/>
    <x v="0"/>
  </r>
  <r>
    <x v="40"/>
    <x v="160"/>
    <x v="0"/>
    <x v="0"/>
    <x v="17"/>
    <x v="4"/>
  </r>
  <r>
    <x v="41"/>
    <x v="161"/>
    <x v="0"/>
    <x v="0"/>
    <x v="0"/>
    <x v="0"/>
  </r>
  <r>
    <x v="42"/>
    <x v="162"/>
    <x v="0"/>
    <x v="0"/>
    <x v="1"/>
    <x v="0"/>
  </r>
  <r>
    <x v="42"/>
    <x v="163"/>
    <x v="0"/>
    <x v="0"/>
    <x v="44"/>
    <x v="4"/>
  </r>
  <r>
    <x v="43"/>
    <x v="164"/>
    <x v="0"/>
    <x v="0"/>
    <x v="3"/>
    <x v="4"/>
  </r>
  <r>
    <x v="44"/>
    <x v="165"/>
    <x v="0"/>
    <x v="0"/>
    <x v="2"/>
    <x v="10"/>
  </r>
  <r>
    <x v="44"/>
    <x v="166"/>
    <x v="0"/>
    <x v="0"/>
    <x v="0"/>
    <x v="11"/>
  </r>
  <r>
    <x v="45"/>
    <x v="167"/>
    <x v="0"/>
    <x v="0"/>
    <x v="1"/>
    <x v="0"/>
  </r>
  <r>
    <x v="46"/>
    <x v="168"/>
    <x v="0"/>
    <x v="0"/>
    <x v="3"/>
    <x v="4"/>
  </r>
  <r>
    <x v="47"/>
    <x v="169"/>
    <x v="0"/>
    <x v="0"/>
    <x v="1"/>
    <x v="4"/>
  </r>
  <r>
    <x v="48"/>
    <x v="170"/>
    <x v="0"/>
    <x v="0"/>
    <x v="0"/>
    <x v="12"/>
  </r>
  <r>
    <x v="48"/>
    <x v="170"/>
    <x v="0"/>
    <x v="0"/>
    <x v="1"/>
    <x v="4"/>
  </r>
  <r>
    <x v="48"/>
    <x v="170"/>
    <x v="0"/>
    <x v="0"/>
    <x v="0"/>
    <x v="4"/>
  </r>
  <r>
    <x v="48"/>
    <x v="171"/>
    <x v="0"/>
    <x v="0"/>
    <x v="45"/>
    <x v="0"/>
  </r>
  <r>
    <x v="48"/>
    <x v="172"/>
    <x v="17"/>
    <x v="11"/>
    <x v="2"/>
    <x v="10"/>
  </r>
  <r>
    <x v="48"/>
    <x v="173"/>
    <x v="77"/>
    <x v="0"/>
    <x v="3"/>
    <x v="12"/>
  </r>
  <r>
    <x v="48"/>
    <x v="174"/>
    <x v="78"/>
    <x v="0"/>
    <x v="0"/>
    <x v="12"/>
  </r>
  <r>
    <x v="48"/>
    <x v="175"/>
    <x v="6"/>
    <x v="0"/>
    <x v="3"/>
    <x v="12"/>
  </r>
  <r>
    <x v="48"/>
    <x v="47"/>
    <x v="38"/>
    <x v="0"/>
    <x v="1"/>
    <x v="12"/>
  </r>
  <r>
    <x v="48"/>
    <x v="176"/>
    <x v="20"/>
    <x v="0"/>
    <x v="1"/>
    <x v="12"/>
  </r>
  <r>
    <x v="48"/>
    <x v="177"/>
    <x v="79"/>
    <x v="0"/>
    <x v="11"/>
    <x v="4"/>
  </r>
  <r>
    <x v="48"/>
    <x v="45"/>
    <x v="51"/>
    <x v="0"/>
    <x v="8"/>
    <x v="12"/>
  </r>
  <r>
    <x v="48"/>
    <x v="178"/>
    <x v="80"/>
    <x v="0"/>
    <x v="1"/>
    <x v="12"/>
  </r>
  <r>
    <x v="48"/>
    <x v="179"/>
    <x v="81"/>
    <x v="0"/>
    <x v="3"/>
    <x v="12"/>
  </r>
  <r>
    <x v="49"/>
    <x v="180"/>
    <x v="0"/>
    <x v="0"/>
    <x v="42"/>
    <x v="0"/>
  </r>
  <r>
    <x v="49"/>
    <x v="181"/>
    <x v="0"/>
    <x v="0"/>
    <x v="46"/>
    <x v="13"/>
  </r>
  <r>
    <x v="49"/>
    <x v="182"/>
    <x v="82"/>
    <x v="0"/>
    <x v="3"/>
    <x v="12"/>
  </r>
  <r>
    <x v="49"/>
    <x v="183"/>
    <x v="11"/>
    <x v="0"/>
    <x v="2"/>
    <x v="12"/>
  </r>
  <r>
    <x v="49"/>
    <x v="184"/>
    <x v="59"/>
    <x v="0"/>
    <x v="3"/>
    <x v="13"/>
  </r>
  <r>
    <x v="49"/>
    <x v="185"/>
    <x v="83"/>
    <x v="0"/>
    <x v="1"/>
    <x v="13"/>
  </r>
  <r>
    <x v="49"/>
    <x v="186"/>
    <x v="61"/>
    <x v="0"/>
    <x v="0"/>
    <x v="13"/>
  </r>
  <r>
    <x v="49"/>
    <x v="187"/>
    <x v="12"/>
    <x v="0"/>
    <x v="0"/>
    <x v="12"/>
  </r>
  <r>
    <x v="49"/>
    <x v="188"/>
    <x v="84"/>
    <x v="0"/>
    <x v="0"/>
    <x v="4"/>
  </r>
  <r>
    <x v="49"/>
    <x v="49"/>
    <x v="85"/>
    <x v="0"/>
    <x v="9"/>
    <x v="4"/>
  </r>
  <r>
    <x v="49"/>
    <x v="189"/>
    <x v="86"/>
    <x v="0"/>
    <x v="2"/>
    <x v="3"/>
  </r>
  <r>
    <x v="49"/>
    <x v="189"/>
    <x v="86"/>
    <x v="0"/>
    <x v="2"/>
    <x v="13"/>
  </r>
  <r>
    <x v="49"/>
    <x v="189"/>
    <x v="86"/>
    <x v="0"/>
    <x v="2"/>
    <x v="11"/>
  </r>
  <r>
    <x v="49"/>
    <x v="190"/>
    <x v="61"/>
    <x v="0"/>
    <x v="0"/>
    <x v="13"/>
  </r>
  <r>
    <x v="49"/>
    <x v="191"/>
    <x v="87"/>
    <x v="0"/>
    <x v="2"/>
    <x v="4"/>
  </r>
  <r>
    <x v="49"/>
    <x v="192"/>
    <x v="88"/>
    <x v="0"/>
    <x v="0"/>
    <x v="12"/>
  </r>
  <r>
    <x v="49"/>
    <x v="192"/>
    <x v="88"/>
    <x v="0"/>
    <x v="1"/>
    <x v="4"/>
  </r>
  <r>
    <x v="49"/>
    <x v="193"/>
    <x v="86"/>
    <x v="0"/>
    <x v="0"/>
    <x v="12"/>
  </r>
  <r>
    <x v="50"/>
    <x v="194"/>
    <x v="89"/>
    <x v="12"/>
    <x v="11"/>
    <x v="4"/>
  </r>
  <r>
    <x v="50"/>
    <x v="195"/>
    <x v="0"/>
    <x v="0"/>
    <x v="47"/>
    <x v="10"/>
  </r>
  <r>
    <x v="51"/>
    <x v="196"/>
    <x v="0"/>
    <x v="0"/>
    <x v="1"/>
    <x v="10"/>
  </r>
  <r>
    <x v="51"/>
    <x v="197"/>
    <x v="76"/>
    <x v="0"/>
    <x v="9"/>
    <x v="13"/>
  </r>
  <r>
    <x v="51"/>
    <x v="197"/>
    <x v="76"/>
    <x v="0"/>
    <x v="9"/>
    <x v="11"/>
  </r>
  <r>
    <x v="51"/>
    <x v="197"/>
    <x v="76"/>
    <x v="0"/>
    <x v="9"/>
    <x v="5"/>
  </r>
  <r>
    <x v="52"/>
    <x v="198"/>
    <x v="0"/>
    <x v="0"/>
    <x v="48"/>
    <x v="3"/>
  </r>
  <r>
    <x v="53"/>
    <x v="199"/>
    <x v="0"/>
    <x v="0"/>
    <x v="10"/>
    <x v="10"/>
  </r>
  <r>
    <x v="54"/>
    <x v="200"/>
    <x v="0"/>
    <x v="0"/>
    <x v="0"/>
    <x v="10"/>
  </r>
  <r>
    <x v="55"/>
    <x v="201"/>
    <x v="0"/>
    <x v="0"/>
    <x v="23"/>
    <x v="10"/>
  </r>
  <r>
    <x v="55"/>
    <x v="202"/>
    <x v="90"/>
    <x v="13"/>
    <x v="1"/>
    <x v="3"/>
  </r>
  <r>
    <x v="55"/>
    <x v="105"/>
    <x v="0"/>
    <x v="0"/>
    <x v="2"/>
    <x v="13"/>
  </r>
  <r>
    <x v="56"/>
    <x v="203"/>
    <x v="0"/>
    <x v="0"/>
    <x v="1"/>
    <x v="0"/>
  </r>
  <r>
    <x v="56"/>
    <x v="204"/>
    <x v="0"/>
    <x v="0"/>
    <x v="15"/>
    <x v="3"/>
  </r>
  <r>
    <x v="56"/>
    <x v="205"/>
    <x v="91"/>
    <x v="14"/>
    <x v="49"/>
    <x v="12"/>
  </r>
  <r>
    <x v="56"/>
    <x v="206"/>
    <x v="0"/>
    <x v="0"/>
    <x v="26"/>
    <x v="3"/>
  </r>
  <r>
    <x v="57"/>
    <x v="207"/>
    <x v="0"/>
    <x v="0"/>
    <x v="50"/>
    <x v="3"/>
  </r>
  <r>
    <x v="57"/>
    <x v="207"/>
    <x v="0"/>
    <x v="0"/>
    <x v="51"/>
    <x v="5"/>
  </r>
  <r>
    <x v="57"/>
    <x v="208"/>
    <x v="0"/>
    <x v="0"/>
    <x v="3"/>
    <x v="10"/>
  </r>
  <r>
    <x v="58"/>
    <x v="209"/>
    <x v="0"/>
    <x v="0"/>
    <x v="9"/>
    <x v="10"/>
  </r>
  <r>
    <x v="59"/>
    <x v="210"/>
    <x v="0"/>
    <x v="0"/>
    <x v="52"/>
    <x v="5"/>
  </r>
  <r>
    <x v="59"/>
    <x v="211"/>
    <x v="92"/>
    <x v="1"/>
    <x v="53"/>
    <x v="12"/>
  </r>
  <r>
    <x v="60"/>
    <x v="212"/>
    <x v="0"/>
    <x v="0"/>
    <x v="54"/>
    <x v="5"/>
  </r>
  <r>
    <x v="60"/>
    <x v="213"/>
    <x v="0"/>
    <x v="0"/>
    <x v="0"/>
    <x v="14"/>
  </r>
  <r>
    <x v="60"/>
    <x v="214"/>
    <x v="26"/>
    <x v="0"/>
    <x v="3"/>
    <x v="14"/>
  </r>
  <r>
    <x v="60"/>
    <x v="215"/>
    <x v="93"/>
    <x v="0"/>
    <x v="1"/>
    <x v="14"/>
  </r>
  <r>
    <x v="60"/>
    <x v="216"/>
    <x v="94"/>
    <x v="0"/>
    <x v="0"/>
    <x v="14"/>
  </r>
  <r>
    <x v="60"/>
    <x v="3"/>
    <x v="49"/>
    <x v="0"/>
    <x v="2"/>
    <x v="14"/>
  </r>
  <r>
    <x v="60"/>
    <x v="217"/>
    <x v="78"/>
    <x v="0"/>
    <x v="0"/>
    <x v="14"/>
  </r>
  <r>
    <x v="60"/>
    <x v="74"/>
    <x v="95"/>
    <x v="0"/>
    <x v="2"/>
    <x v="14"/>
  </r>
  <r>
    <x v="60"/>
    <x v="218"/>
    <x v="0"/>
    <x v="0"/>
    <x v="2"/>
    <x v="14"/>
  </r>
  <r>
    <x v="60"/>
    <x v="219"/>
    <x v="84"/>
    <x v="0"/>
    <x v="0"/>
    <x v="14"/>
  </r>
  <r>
    <x v="60"/>
    <x v="220"/>
    <x v="96"/>
    <x v="0"/>
    <x v="1"/>
    <x v="14"/>
  </r>
  <r>
    <x v="60"/>
    <x v="221"/>
    <x v="97"/>
    <x v="0"/>
    <x v="0"/>
    <x v="5"/>
  </r>
  <r>
    <x v="60"/>
    <x v="19"/>
    <x v="14"/>
    <x v="0"/>
    <x v="1"/>
    <x v="14"/>
  </r>
  <r>
    <x v="60"/>
    <x v="135"/>
    <x v="26"/>
    <x v="0"/>
    <x v="0"/>
    <x v="5"/>
  </r>
  <r>
    <x v="60"/>
    <x v="222"/>
    <x v="98"/>
    <x v="0"/>
    <x v="8"/>
    <x v="5"/>
  </r>
  <r>
    <x v="60"/>
    <x v="223"/>
    <x v="0"/>
    <x v="0"/>
    <x v="3"/>
    <x v="14"/>
  </r>
  <r>
    <x v="60"/>
    <x v="224"/>
    <x v="99"/>
    <x v="0"/>
    <x v="0"/>
    <x v="14"/>
  </r>
  <r>
    <x v="61"/>
    <x v="225"/>
    <x v="100"/>
    <x v="0"/>
    <x v="2"/>
    <x v="5"/>
  </r>
  <r>
    <x v="61"/>
    <x v="226"/>
    <x v="101"/>
    <x v="0"/>
    <x v="1"/>
    <x v="14"/>
  </r>
  <r>
    <x v="61"/>
    <x v="227"/>
    <x v="3"/>
    <x v="0"/>
    <x v="1"/>
    <x v="14"/>
  </r>
  <r>
    <x v="61"/>
    <x v="228"/>
    <x v="102"/>
    <x v="0"/>
    <x v="55"/>
    <x v="14"/>
  </r>
  <r>
    <x v="61"/>
    <x v="229"/>
    <x v="0"/>
    <x v="0"/>
    <x v="1"/>
    <x v="14"/>
  </r>
  <r>
    <x v="62"/>
    <x v="230"/>
    <x v="103"/>
    <x v="0"/>
    <x v="0"/>
    <x v="14"/>
  </r>
  <r>
    <x v="62"/>
    <x v="231"/>
    <x v="0"/>
    <x v="0"/>
    <x v="14"/>
    <x v="6"/>
  </r>
  <r>
    <x v="63"/>
    <x v="232"/>
    <x v="0"/>
    <x v="0"/>
    <x v="0"/>
    <x v="10"/>
  </r>
  <r>
    <x v="64"/>
    <x v="233"/>
    <x v="0"/>
    <x v="0"/>
    <x v="56"/>
    <x v="10"/>
  </r>
  <r>
    <x v="64"/>
    <x v="234"/>
    <x v="0"/>
    <x v="0"/>
    <x v="10"/>
    <x v="6"/>
  </r>
  <r>
    <x v="65"/>
    <x v="235"/>
    <x v="0"/>
    <x v="0"/>
    <x v="1"/>
    <x v="10"/>
  </r>
  <r>
    <x v="66"/>
    <x v="236"/>
    <x v="0"/>
    <x v="0"/>
    <x v="57"/>
    <x v="0"/>
  </r>
  <r>
    <x v="66"/>
    <x v="237"/>
    <x v="0"/>
    <x v="0"/>
    <x v="49"/>
    <x v="12"/>
  </r>
  <r>
    <x v="67"/>
    <x v="238"/>
    <x v="0"/>
    <x v="0"/>
    <x v="58"/>
    <x v="5"/>
  </r>
  <r>
    <x v="67"/>
    <x v="239"/>
    <x v="0"/>
    <x v="0"/>
    <x v="59"/>
    <x v="5"/>
  </r>
  <r>
    <x v="68"/>
    <x v="240"/>
    <x v="104"/>
    <x v="15"/>
    <x v="49"/>
    <x v="12"/>
  </r>
  <r>
    <x v="68"/>
    <x v="241"/>
    <x v="0"/>
    <x v="0"/>
    <x v="20"/>
    <x v="12"/>
  </r>
  <r>
    <x v="68"/>
    <x v="7"/>
    <x v="0"/>
    <x v="0"/>
    <x v="0"/>
    <x v="14"/>
  </r>
  <r>
    <x v="68"/>
    <x v="242"/>
    <x v="32"/>
    <x v="0"/>
    <x v="1"/>
    <x v="14"/>
  </r>
  <r>
    <x v="68"/>
    <x v="243"/>
    <x v="0"/>
    <x v="0"/>
    <x v="60"/>
    <x v="6"/>
  </r>
  <r>
    <x v="68"/>
    <x v="244"/>
    <x v="0"/>
    <x v="0"/>
    <x v="9"/>
    <x v="10"/>
  </r>
  <r>
    <x v="69"/>
    <x v="245"/>
    <x v="0"/>
    <x v="0"/>
    <x v="61"/>
    <x v="5"/>
  </r>
  <r>
    <x v="69"/>
    <x v="246"/>
    <x v="105"/>
    <x v="16"/>
    <x v="62"/>
    <x v="12"/>
  </r>
  <r>
    <x v="69"/>
    <x v="247"/>
    <x v="0"/>
    <x v="0"/>
    <x v="20"/>
    <x v="12"/>
  </r>
  <r>
    <x v="69"/>
    <x v="248"/>
    <x v="0"/>
    <x v="0"/>
    <x v="20"/>
    <x v="12"/>
  </r>
  <r>
    <x v="69"/>
    <x v="249"/>
    <x v="0"/>
    <x v="0"/>
    <x v="63"/>
    <x v="12"/>
  </r>
  <r>
    <x v="69"/>
    <x v="238"/>
    <x v="0"/>
    <x v="0"/>
    <x v="64"/>
    <x v="12"/>
  </r>
  <r>
    <x v="69"/>
    <x v="238"/>
    <x v="0"/>
    <x v="0"/>
    <x v="10"/>
    <x v="11"/>
  </r>
  <r>
    <x v="69"/>
    <x v="237"/>
    <x v="0"/>
    <x v="0"/>
    <x v="65"/>
    <x v="11"/>
  </r>
  <r>
    <x v="69"/>
    <x v="237"/>
    <x v="0"/>
    <x v="0"/>
    <x v="66"/>
    <x v="5"/>
  </r>
  <r>
    <x v="69"/>
    <x v="237"/>
    <x v="0"/>
    <x v="0"/>
    <x v="67"/>
    <x v="6"/>
  </r>
  <r>
    <x v="69"/>
    <x v="237"/>
    <x v="0"/>
    <x v="0"/>
    <x v="68"/>
    <x v="7"/>
  </r>
  <r>
    <x v="69"/>
    <x v="237"/>
    <x v="0"/>
    <x v="0"/>
    <x v="69"/>
    <x v="9"/>
  </r>
  <r>
    <x v="69"/>
    <x v="250"/>
    <x v="0"/>
    <x v="0"/>
    <x v="3"/>
    <x v="6"/>
  </r>
  <r>
    <x v="69"/>
    <x v="251"/>
    <x v="0"/>
    <x v="0"/>
    <x v="70"/>
    <x v="10"/>
  </r>
  <r>
    <x v="70"/>
    <x v="252"/>
    <x v="0"/>
    <x v="0"/>
    <x v="0"/>
    <x v="10"/>
  </r>
  <r>
    <x v="70"/>
    <x v="253"/>
    <x v="106"/>
    <x v="0"/>
    <x v="3"/>
    <x v="15"/>
  </r>
  <r>
    <x v="70"/>
    <x v="254"/>
    <x v="0"/>
    <x v="0"/>
    <x v="71"/>
    <x v="6"/>
  </r>
  <r>
    <x v="71"/>
    <x v="255"/>
    <x v="0"/>
    <x v="0"/>
    <x v="12"/>
    <x v="10"/>
  </r>
  <r>
    <x v="71"/>
    <x v="256"/>
    <x v="0"/>
    <x v="0"/>
    <x v="19"/>
    <x v="6"/>
  </r>
  <r>
    <x v="72"/>
    <x v="257"/>
    <x v="0"/>
    <x v="0"/>
    <x v="11"/>
    <x v="0"/>
  </r>
  <r>
    <x v="73"/>
    <x v="237"/>
    <x v="0"/>
    <x v="0"/>
    <x v="49"/>
    <x v="5"/>
  </r>
  <r>
    <x v="73"/>
    <x v="258"/>
    <x v="0"/>
    <x v="0"/>
    <x v="49"/>
    <x v="5"/>
  </r>
  <r>
    <x v="73"/>
    <x v="259"/>
    <x v="0"/>
    <x v="0"/>
    <x v="9"/>
    <x v="10"/>
  </r>
  <r>
    <x v="74"/>
    <x v="260"/>
    <x v="0"/>
    <x v="0"/>
    <x v="14"/>
    <x v="10"/>
  </r>
  <r>
    <x v="74"/>
    <x v="237"/>
    <x v="0"/>
    <x v="0"/>
    <x v="20"/>
    <x v="13"/>
  </r>
  <r>
    <x v="74"/>
    <x v="261"/>
    <x v="0"/>
    <x v="0"/>
    <x v="3"/>
    <x v="11"/>
  </r>
  <r>
    <x v="74"/>
    <x v="7"/>
    <x v="0"/>
    <x v="0"/>
    <x v="72"/>
    <x v="11"/>
  </r>
  <r>
    <x v="75"/>
    <x v="262"/>
    <x v="0"/>
    <x v="0"/>
    <x v="73"/>
    <x v="10"/>
  </r>
  <r>
    <x v="75"/>
    <x v="7"/>
    <x v="0"/>
    <x v="0"/>
    <x v="74"/>
    <x v="11"/>
  </r>
  <r>
    <x v="76"/>
    <x v="263"/>
    <x v="0"/>
    <x v="0"/>
    <x v="49"/>
    <x v="11"/>
  </r>
  <r>
    <x v="76"/>
    <x v="264"/>
    <x v="0"/>
    <x v="0"/>
    <x v="26"/>
    <x v="11"/>
  </r>
  <r>
    <x v="76"/>
    <x v="7"/>
    <x v="0"/>
    <x v="0"/>
    <x v="75"/>
    <x v="11"/>
  </r>
  <r>
    <x v="76"/>
    <x v="265"/>
    <x v="0"/>
    <x v="0"/>
    <x v="76"/>
    <x v="10"/>
  </r>
  <r>
    <x v="77"/>
    <x v="7"/>
    <x v="0"/>
    <x v="0"/>
    <x v="35"/>
    <x v="11"/>
  </r>
  <r>
    <x v="77"/>
    <x v="266"/>
    <x v="0"/>
    <x v="0"/>
    <x v="1"/>
    <x v="0"/>
  </r>
  <r>
    <x v="77"/>
    <x v="266"/>
    <x v="0"/>
    <x v="0"/>
    <x v="77"/>
    <x v="10"/>
  </r>
  <r>
    <x v="78"/>
    <x v="267"/>
    <x v="0"/>
    <x v="0"/>
    <x v="78"/>
    <x v="11"/>
  </r>
  <r>
    <x v="78"/>
    <x v="267"/>
    <x v="0"/>
    <x v="0"/>
    <x v="79"/>
    <x v="13"/>
  </r>
  <r>
    <x v="78"/>
    <x v="267"/>
    <x v="0"/>
    <x v="0"/>
    <x v="80"/>
    <x v="16"/>
  </r>
  <r>
    <x v="78"/>
    <x v="237"/>
    <x v="0"/>
    <x v="0"/>
    <x v="20"/>
    <x v="16"/>
  </r>
  <r>
    <x v="78"/>
    <x v="7"/>
    <x v="0"/>
    <x v="0"/>
    <x v="81"/>
    <x v="16"/>
  </r>
  <r>
    <x v="78"/>
    <x v="7"/>
    <x v="0"/>
    <x v="0"/>
    <x v="82"/>
    <x v="16"/>
  </r>
  <r>
    <x v="78"/>
    <x v="7"/>
    <x v="0"/>
    <x v="0"/>
    <x v="83"/>
    <x v="16"/>
  </r>
  <r>
    <x v="79"/>
    <x v="7"/>
    <x v="0"/>
    <x v="0"/>
    <x v="84"/>
    <x v="16"/>
  </r>
  <r>
    <x v="79"/>
    <x v="268"/>
    <x v="0"/>
    <x v="0"/>
    <x v="0"/>
    <x v="0"/>
  </r>
  <r>
    <x v="79"/>
    <x v="269"/>
    <x v="0"/>
    <x v="0"/>
    <x v="3"/>
    <x v="0"/>
  </r>
  <r>
    <x v="80"/>
    <x v="270"/>
    <x v="0"/>
    <x v="0"/>
    <x v="0"/>
    <x v="0"/>
  </r>
  <r>
    <x v="80"/>
    <x v="7"/>
    <x v="0"/>
    <x v="0"/>
    <x v="85"/>
    <x v="16"/>
  </r>
  <r>
    <x v="80"/>
    <x v="7"/>
    <x v="0"/>
    <x v="0"/>
    <x v="86"/>
    <x v="16"/>
  </r>
  <r>
    <x v="80"/>
    <x v="7"/>
    <x v="0"/>
    <x v="0"/>
    <x v="87"/>
    <x v="16"/>
  </r>
  <r>
    <x v="80"/>
    <x v="7"/>
    <x v="0"/>
    <x v="0"/>
    <x v="88"/>
    <x v="16"/>
  </r>
  <r>
    <x v="80"/>
    <x v="7"/>
    <x v="0"/>
    <x v="0"/>
    <x v="89"/>
    <x v="16"/>
  </r>
  <r>
    <x v="80"/>
    <x v="7"/>
    <x v="0"/>
    <x v="0"/>
    <x v="89"/>
    <x v="16"/>
  </r>
  <r>
    <x v="80"/>
    <x v="271"/>
    <x v="0"/>
    <x v="0"/>
    <x v="12"/>
    <x v="15"/>
  </r>
  <r>
    <x v="81"/>
    <x v="272"/>
    <x v="0"/>
    <x v="0"/>
    <x v="10"/>
    <x v="15"/>
  </r>
  <r>
    <x v="81"/>
    <x v="273"/>
    <x v="0"/>
    <x v="0"/>
    <x v="2"/>
    <x v="0"/>
  </r>
  <r>
    <x v="82"/>
    <x v="7"/>
    <x v="0"/>
    <x v="0"/>
    <x v="0"/>
    <x v="16"/>
  </r>
  <r>
    <x v="83"/>
    <x v="7"/>
    <x v="0"/>
    <x v="0"/>
    <x v="90"/>
    <x v="16"/>
  </r>
  <r>
    <x v="83"/>
    <x v="7"/>
    <x v="0"/>
    <x v="0"/>
    <x v="91"/>
    <x v="16"/>
  </r>
  <r>
    <x v="84"/>
    <x v="7"/>
    <x v="0"/>
    <x v="0"/>
    <x v="92"/>
    <x v="16"/>
  </r>
  <r>
    <x v="84"/>
    <x v="7"/>
    <x v="0"/>
    <x v="0"/>
    <x v="92"/>
    <x v="16"/>
  </r>
  <r>
    <x v="84"/>
    <x v="7"/>
    <x v="0"/>
    <x v="0"/>
    <x v="93"/>
    <x v="16"/>
  </r>
  <r>
    <x v="84"/>
    <x v="274"/>
    <x v="0"/>
    <x v="0"/>
    <x v="1"/>
    <x v="15"/>
  </r>
  <r>
    <x v="85"/>
    <x v="275"/>
    <x v="0"/>
    <x v="0"/>
    <x v="1"/>
    <x v="0"/>
  </r>
  <r>
    <x v="86"/>
    <x v="276"/>
    <x v="0"/>
    <x v="0"/>
    <x v="4"/>
    <x v="16"/>
  </r>
  <r>
    <x v="86"/>
    <x v="277"/>
    <x v="0"/>
    <x v="0"/>
    <x v="10"/>
    <x v="0"/>
  </r>
  <r>
    <x v="86"/>
    <x v="278"/>
    <x v="0"/>
    <x v="0"/>
    <x v="26"/>
    <x v="15"/>
  </r>
  <r>
    <x v="87"/>
    <x v="279"/>
    <x v="0"/>
    <x v="0"/>
    <x v="94"/>
    <x v="15"/>
  </r>
  <r>
    <x v="87"/>
    <x v="280"/>
    <x v="0"/>
    <x v="0"/>
    <x v="95"/>
    <x v="15"/>
  </r>
  <r>
    <x v="87"/>
    <x v="281"/>
    <x v="88"/>
    <x v="0"/>
    <x v="2"/>
    <x v="14"/>
  </r>
  <r>
    <x v="88"/>
    <x v="42"/>
    <x v="61"/>
    <x v="0"/>
    <x v="1"/>
    <x v="15"/>
  </r>
  <r>
    <x v="88"/>
    <x v="282"/>
    <x v="0"/>
    <x v="0"/>
    <x v="96"/>
    <x v="15"/>
  </r>
  <r>
    <x v="89"/>
    <x v="283"/>
    <x v="0"/>
    <x v="0"/>
    <x v="20"/>
    <x v="14"/>
  </r>
  <r>
    <x v="89"/>
    <x v="284"/>
    <x v="0"/>
    <x v="0"/>
    <x v="97"/>
    <x v="0"/>
  </r>
  <r>
    <x v="90"/>
    <x v="285"/>
    <x v="0"/>
    <x v="0"/>
    <x v="98"/>
    <x v="0"/>
  </r>
  <r>
    <x v="90"/>
    <x v="286"/>
    <x v="0"/>
    <x v="0"/>
    <x v="99"/>
    <x v="0"/>
  </r>
  <r>
    <x v="91"/>
    <x v="287"/>
    <x v="0"/>
    <x v="0"/>
    <x v="3"/>
    <x v="0"/>
  </r>
  <r>
    <x v="92"/>
    <x v="288"/>
    <x v="0"/>
    <x v="0"/>
    <x v="100"/>
    <x v="0"/>
  </r>
  <r>
    <x v="92"/>
    <x v="289"/>
    <x v="0"/>
    <x v="0"/>
    <x v="101"/>
    <x v="16"/>
  </r>
  <r>
    <x v="93"/>
    <x v="290"/>
    <x v="0"/>
    <x v="0"/>
    <x v="1"/>
    <x v="0"/>
  </r>
  <r>
    <x v="92"/>
    <x v="291"/>
    <x v="60"/>
    <x v="0"/>
    <x v="102"/>
    <x v="16"/>
  </r>
  <r>
    <x v="92"/>
    <x v="291"/>
    <x v="60"/>
    <x v="0"/>
    <x v="103"/>
    <x v="17"/>
  </r>
  <r>
    <x v="92"/>
    <x v="292"/>
    <x v="107"/>
    <x v="0"/>
    <x v="1"/>
    <x v="14"/>
  </r>
  <r>
    <x v="92"/>
    <x v="293"/>
    <x v="107"/>
    <x v="0"/>
    <x v="10"/>
    <x v="14"/>
  </r>
  <r>
    <x v="92"/>
    <x v="294"/>
    <x v="84"/>
    <x v="0"/>
    <x v="3"/>
    <x v="14"/>
  </r>
  <r>
    <x v="92"/>
    <x v="3"/>
    <x v="1"/>
    <x v="0"/>
    <x v="2"/>
    <x v="14"/>
  </r>
  <r>
    <x v="92"/>
    <x v="7"/>
    <x v="0"/>
    <x v="0"/>
    <x v="3"/>
    <x v="14"/>
  </r>
  <r>
    <x v="92"/>
    <x v="49"/>
    <x v="85"/>
    <x v="0"/>
    <x v="0"/>
    <x v="14"/>
  </r>
  <r>
    <x v="92"/>
    <x v="295"/>
    <x v="24"/>
    <x v="0"/>
    <x v="2"/>
    <x v="14"/>
  </r>
  <r>
    <x v="92"/>
    <x v="296"/>
    <x v="20"/>
    <x v="0"/>
    <x v="1"/>
    <x v="14"/>
  </r>
  <r>
    <x v="92"/>
    <x v="297"/>
    <x v="94"/>
    <x v="0"/>
    <x v="104"/>
    <x v="17"/>
  </r>
  <r>
    <x v="92"/>
    <x v="297"/>
    <x v="94"/>
    <x v="0"/>
    <x v="105"/>
    <x v="14"/>
  </r>
  <r>
    <x v="92"/>
    <x v="138"/>
    <x v="15"/>
    <x v="0"/>
    <x v="1"/>
    <x v="14"/>
  </r>
  <r>
    <x v="92"/>
    <x v="138"/>
    <x v="15"/>
    <x v="0"/>
    <x v="1"/>
    <x v="15"/>
  </r>
  <r>
    <x v="92"/>
    <x v="19"/>
    <x v="108"/>
    <x v="0"/>
    <x v="1"/>
    <x v="14"/>
  </r>
  <r>
    <x v="92"/>
    <x v="138"/>
    <x v="15"/>
    <x v="0"/>
    <x v="1"/>
    <x v="14"/>
  </r>
  <r>
    <x v="92"/>
    <x v="298"/>
    <x v="30"/>
    <x v="0"/>
    <x v="1"/>
    <x v="14"/>
  </r>
  <r>
    <x v="92"/>
    <x v="299"/>
    <x v="0"/>
    <x v="0"/>
    <x v="14"/>
    <x v="14"/>
  </r>
  <r>
    <x v="93"/>
    <x v="300"/>
    <x v="15"/>
    <x v="0"/>
    <x v="0"/>
    <x v="14"/>
  </r>
  <r>
    <x v="93"/>
    <x v="301"/>
    <x v="109"/>
    <x v="0"/>
    <x v="1"/>
    <x v="14"/>
  </r>
  <r>
    <x v="93"/>
    <x v="302"/>
    <x v="110"/>
    <x v="0"/>
    <x v="3"/>
    <x v="14"/>
  </r>
  <r>
    <x v="93"/>
    <x v="303"/>
    <x v="59"/>
    <x v="0"/>
    <x v="1"/>
    <x v="14"/>
  </r>
  <r>
    <x v="93"/>
    <x v="304"/>
    <x v="31"/>
    <x v="0"/>
    <x v="0"/>
    <x v="14"/>
  </r>
  <r>
    <x v="93"/>
    <x v="305"/>
    <x v="111"/>
    <x v="0"/>
    <x v="1"/>
    <x v="14"/>
  </r>
  <r>
    <x v="93"/>
    <x v="45"/>
    <x v="51"/>
    <x v="0"/>
    <x v="15"/>
    <x v="14"/>
  </r>
  <r>
    <x v="93"/>
    <x v="306"/>
    <x v="19"/>
    <x v="0"/>
    <x v="1"/>
    <x v="14"/>
  </r>
  <r>
    <x v="93"/>
    <x v="307"/>
    <x v="112"/>
    <x v="0"/>
    <x v="3"/>
    <x v="14"/>
  </r>
  <r>
    <x v="93"/>
    <x v="307"/>
    <x v="112"/>
    <x v="0"/>
    <x v="3"/>
    <x v="14"/>
  </r>
  <r>
    <x v="93"/>
    <x v="104"/>
    <x v="113"/>
    <x v="0"/>
    <x v="10"/>
    <x v="14"/>
  </r>
  <r>
    <x v="93"/>
    <x v="104"/>
    <x v="113"/>
    <x v="0"/>
    <x v="10"/>
    <x v="14"/>
  </r>
  <r>
    <x v="93"/>
    <x v="308"/>
    <x v="5"/>
    <x v="0"/>
    <x v="0"/>
    <x v="14"/>
  </r>
  <r>
    <x v="93"/>
    <x v="297"/>
    <x v="94"/>
    <x v="0"/>
    <x v="1"/>
    <x v="14"/>
  </r>
  <r>
    <x v="93"/>
    <x v="309"/>
    <x v="114"/>
    <x v="0"/>
    <x v="3"/>
    <x v="14"/>
  </r>
  <r>
    <x v="93"/>
    <x v="310"/>
    <x v="18"/>
    <x v="0"/>
    <x v="10"/>
    <x v="14"/>
  </r>
  <r>
    <x v="93"/>
    <x v="311"/>
    <x v="17"/>
    <x v="17"/>
    <x v="47"/>
    <x v="14"/>
  </r>
  <r>
    <x v="93"/>
    <x v="312"/>
    <x v="0"/>
    <x v="0"/>
    <x v="3"/>
    <x v="14"/>
  </r>
  <r>
    <x v="94"/>
    <x v="313"/>
    <x v="24"/>
    <x v="0"/>
    <x v="1"/>
    <x v="14"/>
  </r>
  <r>
    <x v="94"/>
    <x v="314"/>
    <x v="5"/>
    <x v="0"/>
    <x v="2"/>
    <x v="14"/>
  </r>
  <r>
    <x v="94"/>
    <x v="7"/>
    <x v="0"/>
    <x v="0"/>
    <x v="106"/>
    <x v="14"/>
  </r>
  <r>
    <x v="94"/>
    <x v="7"/>
    <x v="0"/>
    <x v="0"/>
    <x v="107"/>
    <x v="14"/>
  </r>
  <r>
    <x v="94"/>
    <x v="7"/>
    <x v="0"/>
    <x v="0"/>
    <x v="108"/>
    <x v="14"/>
  </r>
  <r>
    <x v="94"/>
    <x v="315"/>
    <x v="0"/>
    <x v="0"/>
    <x v="109"/>
    <x v="15"/>
  </r>
  <r>
    <x v="94"/>
    <x v="316"/>
    <x v="115"/>
    <x v="18"/>
    <x v="41"/>
    <x v="14"/>
  </r>
  <r>
    <x v="94"/>
    <x v="316"/>
    <x v="115"/>
    <x v="18"/>
    <x v="41"/>
    <x v="14"/>
  </r>
  <r>
    <x v="94"/>
    <x v="316"/>
    <x v="115"/>
    <x v="18"/>
    <x v="41"/>
    <x v="14"/>
  </r>
  <r>
    <x v="94"/>
    <x v="316"/>
    <x v="115"/>
    <x v="18"/>
    <x v="41"/>
    <x v="14"/>
  </r>
  <r>
    <x v="94"/>
    <x v="316"/>
    <x v="115"/>
    <x v="18"/>
    <x v="41"/>
    <x v="14"/>
  </r>
  <r>
    <x v="94"/>
    <x v="316"/>
    <x v="115"/>
    <x v="18"/>
    <x v="41"/>
    <x v="14"/>
  </r>
  <r>
    <x v="94"/>
    <x v="316"/>
    <x v="115"/>
    <x v="18"/>
    <x v="41"/>
    <x v="14"/>
  </r>
  <r>
    <x v="94"/>
    <x v="316"/>
    <x v="115"/>
    <x v="18"/>
    <x v="41"/>
    <x v="14"/>
  </r>
  <r>
    <x v="95"/>
    <x v="316"/>
    <x v="115"/>
    <x v="18"/>
    <x v="41"/>
    <x v="14"/>
  </r>
  <r>
    <x v="95"/>
    <x v="317"/>
    <x v="0"/>
    <x v="0"/>
    <x v="2"/>
    <x v="15"/>
  </r>
  <r>
    <x v="95"/>
    <x v="318"/>
    <x v="0"/>
    <x v="0"/>
    <x v="110"/>
    <x v="14"/>
  </r>
  <r>
    <x v="95"/>
    <x v="319"/>
    <x v="0"/>
    <x v="0"/>
    <x v="111"/>
    <x v="14"/>
  </r>
  <r>
    <x v="95"/>
    <x v="320"/>
    <x v="0"/>
    <x v="0"/>
    <x v="112"/>
    <x v="14"/>
  </r>
  <r>
    <x v="95"/>
    <x v="321"/>
    <x v="6"/>
    <x v="0"/>
    <x v="101"/>
    <x v="14"/>
  </r>
  <r>
    <x v="95"/>
    <x v="322"/>
    <x v="13"/>
    <x v="0"/>
    <x v="1"/>
    <x v="18"/>
  </r>
  <r>
    <x v="95"/>
    <x v="45"/>
    <x v="19"/>
    <x v="0"/>
    <x v="15"/>
    <x v="18"/>
  </r>
  <r>
    <x v="95"/>
    <x v="49"/>
    <x v="37"/>
    <x v="0"/>
    <x v="0"/>
    <x v="15"/>
  </r>
  <r>
    <x v="95"/>
    <x v="323"/>
    <x v="0"/>
    <x v="0"/>
    <x v="113"/>
    <x v="15"/>
  </r>
  <r>
    <x v="95"/>
    <x v="323"/>
    <x v="0"/>
    <x v="0"/>
    <x v="114"/>
    <x v="14"/>
  </r>
  <r>
    <x v="95"/>
    <x v="324"/>
    <x v="71"/>
    <x v="0"/>
    <x v="3"/>
    <x v="18"/>
  </r>
  <r>
    <x v="95"/>
    <x v="325"/>
    <x v="116"/>
    <x v="0"/>
    <x v="3"/>
    <x v="18"/>
  </r>
  <r>
    <x v="95"/>
    <x v="326"/>
    <x v="117"/>
    <x v="0"/>
    <x v="1"/>
    <x v="14"/>
  </r>
  <r>
    <x v="95"/>
    <x v="327"/>
    <x v="118"/>
    <x v="0"/>
    <x v="1"/>
    <x v="18"/>
  </r>
  <r>
    <x v="95"/>
    <x v="7"/>
    <x v="0"/>
    <x v="0"/>
    <x v="115"/>
    <x v="14"/>
  </r>
  <r>
    <x v="95"/>
    <x v="7"/>
    <x v="0"/>
    <x v="0"/>
    <x v="107"/>
    <x v="14"/>
  </r>
  <r>
    <x v="95"/>
    <x v="328"/>
    <x v="0"/>
    <x v="0"/>
    <x v="101"/>
    <x v="14"/>
  </r>
  <r>
    <x v="96"/>
    <x v="329"/>
    <x v="0"/>
    <x v="0"/>
    <x v="0"/>
    <x v="14"/>
  </r>
  <r>
    <x v="96"/>
    <x v="329"/>
    <x v="0"/>
    <x v="0"/>
    <x v="26"/>
    <x v="14"/>
  </r>
  <r>
    <x v="96"/>
    <x v="7"/>
    <x v="0"/>
    <x v="0"/>
    <x v="116"/>
    <x v="14"/>
  </r>
  <r>
    <x v="96"/>
    <x v="316"/>
    <x v="115"/>
    <x v="18"/>
    <x v="41"/>
    <x v="14"/>
  </r>
  <r>
    <x v="96"/>
    <x v="296"/>
    <x v="60"/>
    <x v="0"/>
    <x v="1"/>
    <x v="18"/>
  </r>
  <r>
    <x v="96"/>
    <x v="303"/>
    <x v="59"/>
    <x v="0"/>
    <x v="1"/>
    <x v="18"/>
  </r>
  <r>
    <x v="96"/>
    <x v="29"/>
    <x v="94"/>
    <x v="0"/>
    <x v="0"/>
    <x v="18"/>
  </r>
  <r>
    <x v="96"/>
    <x v="330"/>
    <x v="119"/>
    <x v="0"/>
    <x v="1"/>
    <x v="18"/>
  </r>
  <r>
    <x v="96"/>
    <x v="331"/>
    <x v="120"/>
    <x v="0"/>
    <x v="0"/>
    <x v="18"/>
  </r>
  <r>
    <x v="96"/>
    <x v="332"/>
    <x v="121"/>
    <x v="17"/>
    <x v="1"/>
    <x v="18"/>
  </r>
  <r>
    <x v="96"/>
    <x v="333"/>
    <x v="0"/>
    <x v="0"/>
    <x v="47"/>
    <x v="0"/>
  </r>
  <r>
    <x v="96"/>
    <x v="334"/>
    <x v="0"/>
    <x v="0"/>
    <x v="117"/>
    <x v="0"/>
  </r>
  <r>
    <x v="97"/>
    <x v="316"/>
    <x v="115"/>
    <x v="18"/>
    <x v="41"/>
    <x v="14"/>
  </r>
  <r>
    <x v="97"/>
    <x v="335"/>
    <x v="122"/>
    <x v="19"/>
    <x v="10"/>
    <x v="18"/>
  </r>
  <r>
    <x v="97"/>
    <x v="7"/>
    <x v="0"/>
    <x v="0"/>
    <x v="118"/>
    <x v="14"/>
  </r>
  <r>
    <x v="97"/>
    <x v="7"/>
    <x v="0"/>
    <x v="0"/>
    <x v="83"/>
    <x v="14"/>
  </r>
  <r>
    <x v="97"/>
    <x v="7"/>
    <x v="0"/>
    <x v="0"/>
    <x v="92"/>
    <x v="14"/>
  </r>
  <r>
    <x v="97"/>
    <x v="7"/>
    <x v="0"/>
    <x v="0"/>
    <x v="107"/>
    <x v="14"/>
  </r>
  <r>
    <x v="97"/>
    <x v="7"/>
    <x v="0"/>
    <x v="0"/>
    <x v="72"/>
    <x v="14"/>
  </r>
  <r>
    <x v="97"/>
    <x v="7"/>
    <x v="0"/>
    <x v="0"/>
    <x v="86"/>
    <x v="14"/>
  </r>
  <r>
    <x v="97"/>
    <x v="7"/>
    <x v="0"/>
    <x v="0"/>
    <x v="119"/>
    <x v="14"/>
  </r>
  <r>
    <x v="97"/>
    <x v="7"/>
    <x v="0"/>
    <x v="0"/>
    <x v="120"/>
    <x v="14"/>
  </r>
  <r>
    <x v="97"/>
    <x v="336"/>
    <x v="0"/>
    <x v="0"/>
    <x v="2"/>
    <x v="14"/>
  </r>
  <r>
    <x v="98"/>
    <x v="337"/>
    <x v="0"/>
    <x v="0"/>
    <x v="121"/>
    <x v="14"/>
  </r>
  <r>
    <x v="99"/>
    <x v="7"/>
    <x v="0"/>
    <x v="0"/>
    <x v="122"/>
    <x v="14"/>
  </r>
  <r>
    <x v="99"/>
    <x v="7"/>
    <x v="0"/>
    <x v="0"/>
    <x v="107"/>
    <x v="14"/>
  </r>
  <r>
    <x v="99"/>
    <x v="338"/>
    <x v="0"/>
    <x v="0"/>
    <x v="39"/>
    <x v="0"/>
  </r>
  <r>
    <x v="99"/>
    <x v="339"/>
    <x v="0"/>
    <x v="0"/>
    <x v="10"/>
    <x v="14"/>
  </r>
  <r>
    <x v="100"/>
    <x v="7"/>
    <x v="0"/>
    <x v="0"/>
    <x v="88"/>
    <x v="14"/>
  </r>
  <r>
    <x v="100"/>
    <x v="7"/>
    <x v="0"/>
    <x v="0"/>
    <x v="106"/>
    <x v="14"/>
  </r>
  <r>
    <x v="100"/>
    <x v="7"/>
    <x v="0"/>
    <x v="0"/>
    <x v="107"/>
    <x v="14"/>
  </r>
  <r>
    <x v="100"/>
    <x v="7"/>
    <x v="0"/>
    <x v="0"/>
    <x v="123"/>
    <x v="14"/>
  </r>
  <r>
    <x v="100"/>
    <x v="7"/>
    <x v="0"/>
    <x v="0"/>
    <x v="119"/>
    <x v="14"/>
  </r>
  <r>
    <x v="100"/>
    <x v="7"/>
    <x v="0"/>
    <x v="0"/>
    <x v="124"/>
    <x v="14"/>
  </r>
  <r>
    <x v="100"/>
    <x v="340"/>
    <x v="0"/>
    <x v="0"/>
    <x v="96"/>
    <x v="14"/>
  </r>
  <r>
    <x v="101"/>
    <x v="341"/>
    <x v="0"/>
    <x v="0"/>
    <x v="3"/>
    <x v="14"/>
  </r>
  <r>
    <x v="102"/>
    <x v="7"/>
    <x v="0"/>
    <x v="0"/>
    <x v="92"/>
    <x v="14"/>
  </r>
  <r>
    <x v="102"/>
    <x v="342"/>
    <x v="0"/>
    <x v="0"/>
    <x v="125"/>
    <x v="0"/>
  </r>
  <r>
    <x v="102"/>
    <x v="343"/>
    <x v="0"/>
    <x v="0"/>
    <x v="126"/>
    <x v="14"/>
  </r>
  <r>
    <x v="103"/>
    <x v="7"/>
    <x v="0"/>
    <x v="0"/>
    <x v="92"/>
    <x v="14"/>
  </r>
  <r>
    <x v="103"/>
    <x v="7"/>
    <x v="0"/>
    <x v="0"/>
    <x v="119"/>
    <x v="14"/>
  </r>
  <r>
    <x v="103"/>
    <x v="7"/>
    <x v="0"/>
    <x v="0"/>
    <x v="127"/>
    <x v="14"/>
  </r>
  <r>
    <x v="103"/>
    <x v="7"/>
    <x v="0"/>
    <x v="0"/>
    <x v="128"/>
    <x v="14"/>
  </r>
  <r>
    <x v="104"/>
    <x v="7"/>
    <x v="0"/>
    <x v="0"/>
    <x v="129"/>
    <x v="14"/>
  </r>
  <r>
    <x v="104"/>
    <x v="7"/>
    <x v="0"/>
    <x v="0"/>
    <x v="41"/>
    <x v="14"/>
  </r>
  <r>
    <x v="104"/>
    <x v="344"/>
    <x v="0"/>
    <x v="0"/>
    <x v="12"/>
    <x v="0"/>
  </r>
  <r>
    <x v="104"/>
    <x v="345"/>
    <x v="0"/>
    <x v="0"/>
    <x v="130"/>
    <x v="14"/>
  </r>
  <r>
    <x v="105"/>
    <x v="7"/>
    <x v="0"/>
    <x v="0"/>
    <x v="92"/>
    <x v="14"/>
  </r>
  <r>
    <x v="105"/>
    <x v="7"/>
    <x v="0"/>
    <x v="0"/>
    <x v="107"/>
    <x v="14"/>
  </r>
  <r>
    <x v="105"/>
    <x v="7"/>
    <x v="0"/>
    <x v="0"/>
    <x v="131"/>
    <x v="14"/>
  </r>
  <r>
    <x v="105"/>
    <x v="7"/>
    <x v="0"/>
    <x v="0"/>
    <x v="131"/>
    <x v="14"/>
  </r>
  <r>
    <x v="105"/>
    <x v="345"/>
    <x v="0"/>
    <x v="0"/>
    <x v="132"/>
    <x v="14"/>
  </r>
  <r>
    <x v="106"/>
    <x v="7"/>
    <x v="0"/>
    <x v="0"/>
    <x v="133"/>
    <x v="14"/>
  </r>
  <r>
    <x v="106"/>
    <x v="7"/>
    <x v="0"/>
    <x v="0"/>
    <x v="134"/>
    <x v="14"/>
  </r>
  <r>
    <x v="106"/>
    <x v="7"/>
    <x v="0"/>
    <x v="0"/>
    <x v="135"/>
    <x v="14"/>
  </r>
  <r>
    <x v="106"/>
    <x v="7"/>
    <x v="0"/>
    <x v="0"/>
    <x v="136"/>
    <x v="14"/>
  </r>
  <r>
    <x v="106"/>
    <x v="7"/>
    <x v="0"/>
    <x v="0"/>
    <x v="137"/>
    <x v="14"/>
  </r>
  <r>
    <x v="107"/>
    <x v="7"/>
    <x v="0"/>
    <x v="0"/>
    <x v="85"/>
    <x v="14"/>
  </r>
  <r>
    <x v="107"/>
    <x v="7"/>
    <x v="0"/>
    <x v="0"/>
    <x v="83"/>
    <x v="14"/>
  </r>
  <r>
    <x v="107"/>
    <x v="7"/>
    <x v="0"/>
    <x v="0"/>
    <x v="72"/>
    <x v="14"/>
  </r>
  <r>
    <x v="107"/>
    <x v="7"/>
    <x v="0"/>
    <x v="0"/>
    <x v="138"/>
    <x v="14"/>
  </r>
  <r>
    <x v="107"/>
    <x v="7"/>
    <x v="0"/>
    <x v="0"/>
    <x v="26"/>
    <x v="14"/>
  </r>
  <r>
    <x v="107"/>
    <x v="346"/>
    <x v="0"/>
    <x v="0"/>
    <x v="2"/>
    <x v="0"/>
  </r>
  <r>
    <x v="108"/>
    <x v="347"/>
    <x v="0"/>
    <x v="0"/>
    <x v="1"/>
    <x v="14"/>
  </r>
  <r>
    <x v="109"/>
    <x v="348"/>
    <x v="0"/>
    <x v="0"/>
    <x v="3"/>
    <x v="0"/>
  </r>
  <r>
    <x v="110"/>
    <x v="349"/>
    <x v="123"/>
    <x v="0"/>
    <x v="87"/>
    <x v="14"/>
  </r>
  <r>
    <x v="110"/>
    <x v="7"/>
    <x v="0"/>
    <x v="0"/>
    <x v="85"/>
    <x v="14"/>
  </r>
  <r>
    <x v="110"/>
    <x v="7"/>
    <x v="0"/>
    <x v="0"/>
    <x v="81"/>
    <x v="14"/>
  </r>
  <r>
    <x v="110"/>
    <x v="7"/>
    <x v="0"/>
    <x v="0"/>
    <x v="139"/>
    <x v="14"/>
  </r>
  <r>
    <x v="110"/>
    <x v="350"/>
    <x v="0"/>
    <x v="0"/>
    <x v="140"/>
    <x v="14"/>
  </r>
  <r>
    <x v="111"/>
    <x v="7"/>
    <x v="0"/>
    <x v="0"/>
    <x v="115"/>
    <x v="14"/>
  </r>
  <r>
    <x v="111"/>
    <x v="7"/>
    <x v="0"/>
    <x v="0"/>
    <x v="141"/>
    <x v="14"/>
  </r>
  <r>
    <x v="111"/>
    <x v="7"/>
    <x v="0"/>
    <x v="0"/>
    <x v="142"/>
    <x v="14"/>
  </r>
  <r>
    <x v="111"/>
    <x v="7"/>
    <x v="0"/>
    <x v="0"/>
    <x v="143"/>
    <x v="14"/>
  </r>
  <r>
    <x v="111"/>
    <x v="7"/>
    <x v="0"/>
    <x v="0"/>
    <x v="139"/>
    <x v="14"/>
  </r>
  <r>
    <x v="111"/>
    <x v="351"/>
    <x v="0"/>
    <x v="0"/>
    <x v="1"/>
    <x v="0"/>
  </r>
  <r>
    <x v="112"/>
    <x v="7"/>
    <x v="0"/>
    <x v="0"/>
    <x v="144"/>
    <x v="14"/>
  </r>
  <r>
    <x v="112"/>
    <x v="7"/>
    <x v="0"/>
    <x v="0"/>
    <x v="145"/>
    <x v="14"/>
  </r>
  <r>
    <x v="112"/>
    <x v="7"/>
    <x v="0"/>
    <x v="0"/>
    <x v="146"/>
    <x v="14"/>
  </r>
  <r>
    <x v="113"/>
    <x v="7"/>
    <x v="0"/>
    <x v="0"/>
    <x v="147"/>
    <x v="14"/>
  </r>
  <r>
    <x v="113"/>
    <x v="7"/>
    <x v="0"/>
    <x v="0"/>
    <x v="83"/>
    <x v="14"/>
  </r>
  <r>
    <x v="113"/>
    <x v="7"/>
    <x v="0"/>
    <x v="0"/>
    <x v="148"/>
    <x v="14"/>
  </r>
  <r>
    <x v="113"/>
    <x v="7"/>
    <x v="0"/>
    <x v="0"/>
    <x v="149"/>
    <x v="14"/>
  </r>
  <r>
    <x v="113"/>
    <x v="7"/>
    <x v="0"/>
    <x v="0"/>
    <x v="120"/>
    <x v="14"/>
  </r>
  <r>
    <x v="113"/>
    <x v="7"/>
    <x v="0"/>
    <x v="0"/>
    <x v="150"/>
    <x v="14"/>
  </r>
  <r>
    <x v="113"/>
    <x v="352"/>
    <x v="0"/>
    <x v="0"/>
    <x v="151"/>
    <x v="14"/>
  </r>
  <r>
    <x v="114"/>
    <x v="353"/>
    <x v="0"/>
    <x v="0"/>
    <x v="16"/>
    <x v="0"/>
  </r>
  <r>
    <x v="115"/>
    <x v="7"/>
    <x v="0"/>
    <x v="0"/>
    <x v="142"/>
    <x v="14"/>
  </r>
  <r>
    <x v="115"/>
    <x v="7"/>
    <x v="0"/>
    <x v="0"/>
    <x v="152"/>
    <x v="14"/>
  </r>
  <r>
    <x v="115"/>
    <x v="354"/>
    <x v="13"/>
    <x v="0"/>
    <x v="1"/>
    <x v="19"/>
  </r>
  <r>
    <x v="115"/>
    <x v="354"/>
    <x v="13"/>
    <x v="0"/>
    <x v="10"/>
    <x v="14"/>
  </r>
  <r>
    <x v="115"/>
    <x v="355"/>
    <x v="0"/>
    <x v="0"/>
    <x v="153"/>
    <x v="0"/>
  </r>
  <r>
    <x v="116"/>
    <x v="356"/>
    <x v="0"/>
    <x v="0"/>
    <x v="0"/>
    <x v="0"/>
  </r>
  <r>
    <x v="116"/>
    <x v="7"/>
    <x v="0"/>
    <x v="0"/>
    <x v="118"/>
    <x v="14"/>
  </r>
  <r>
    <x v="116"/>
    <x v="7"/>
    <x v="0"/>
    <x v="0"/>
    <x v="81"/>
    <x v="14"/>
  </r>
  <r>
    <x v="116"/>
    <x v="7"/>
    <x v="0"/>
    <x v="0"/>
    <x v="154"/>
    <x v="14"/>
  </r>
  <r>
    <x v="116"/>
    <x v="357"/>
    <x v="0"/>
    <x v="0"/>
    <x v="12"/>
    <x v="14"/>
  </r>
  <r>
    <x v="117"/>
    <x v="7"/>
    <x v="0"/>
    <x v="0"/>
    <x v="147"/>
    <x v="14"/>
  </r>
  <r>
    <x v="117"/>
    <x v="7"/>
    <x v="0"/>
    <x v="0"/>
    <x v="155"/>
    <x v="14"/>
  </r>
  <r>
    <x v="117"/>
    <x v="7"/>
    <x v="0"/>
    <x v="0"/>
    <x v="106"/>
    <x v="14"/>
  </r>
  <r>
    <x v="117"/>
    <x v="7"/>
    <x v="0"/>
    <x v="0"/>
    <x v="156"/>
    <x v="14"/>
  </r>
  <r>
    <x v="118"/>
    <x v="358"/>
    <x v="0"/>
    <x v="0"/>
    <x v="157"/>
    <x v="14"/>
  </r>
  <r>
    <x v="118"/>
    <x v="7"/>
    <x v="0"/>
    <x v="0"/>
    <x v="107"/>
    <x v="14"/>
  </r>
  <r>
    <x v="118"/>
    <x v="7"/>
    <x v="0"/>
    <x v="0"/>
    <x v="158"/>
    <x v="14"/>
  </r>
  <r>
    <x v="118"/>
    <x v="7"/>
    <x v="0"/>
    <x v="0"/>
    <x v="159"/>
    <x v="14"/>
  </r>
  <r>
    <x v="118"/>
    <x v="359"/>
    <x v="124"/>
    <x v="12"/>
    <x v="1"/>
    <x v="14"/>
  </r>
  <r>
    <x v="118"/>
    <x v="360"/>
    <x v="0"/>
    <x v="0"/>
    <x v="1"/>
    <x v="0"/>
  </r>
  <r>
    <x v="119"/>
    <x v="361"/>
    <x v="0"/>
    <x v="0"/>
    <x v="151"/>
    <x v="0"/>
  </r>
  <r>
    <x v="119"/>
    <x v="239"/>
    <x v="0"/>
    <x v="0"/>
    <x v="160"/>
    <x v="0"/>
  </r>
  <r>
    <x v="119"/>
    <x v="7"/>
    <x v="0"/>
    <x v="0"/>
    <x v="107"/>
    <x v="14"/>
  </r>
  <r>
    <x v="119"/>
    <x v="362"/>
    <x v="91"/>
    <x v="0"/>
    <x v="0"/>
    <x v="14"/>
  </r>
  <r>
    <x v="119"/>
    <x v="363"/>
    <x v="0"/>
    <x v="0"/>
    <x v="1"/>
    <x v="14"/>
  </r>
  <r>
    <x v="120"/>
    <x v="364"/>
    <x v="0"/>
    <x v="0"/>
    <x v="9"/>
    <x v="0"/>
  </r>
  <r>
    <x v="121"/>
    <x v="7"/>
    <x v="0"/>
    <x v="0"/>
    <x v="142"/>
    <x v="14"/>
  </r>
  <r>
    <x v="121"/>
    <x v="7"/>
    <x v="0"/>
    <x v="0"/>
    <x v="148"/>
    <x v="14"/>
  </r>
  <r>
    <x v="121"/>
    <x v="365"/>
    <x v="0"/>
    <x v="0"/>
    <x v="1"/>
    <x v="14"/>
  </r>
  <r>
    <x v="122"/>
    <x v="7"/>
    <x v="0"/>
    <x v="0"/>
    <x v="161"/>
    <x v="14"/>
  </r>
  <r>
    <x v="122"/>
    <x v="7"/>
    <x v="0"/>
    <x v="0"/>
    <x v="141"/>
    <x v="14"/>
  </r>
  <r>
    <x v="122"/>
    <x v="7"/>
    <x v="0"/>
    <x v="0"/>
    <x v="162"/>
    <x v="14"/>
  </r>
  <r>
    <x v="122"/>
    <x v="7"/>
    <x v="0"/>
    <x v="0"/>
    <x v="93"/>
    <x v="14"/>
  </r>
  <r>
    <x v="123"/>
    <x v="7"/>
    <x v="0"/>
    <x v="0"/>
    <x v="118"/>
    <x v="14"/>
  </r>
  <r>
    <x v="123"/>
    <x v="7"/>
    <x v="0"/>
    <x v="0"/>
    <x v="147"/>
    <x v="14"/>
  </r>
  <r>
    <x v="123"/>
    <x v="7"/>
    <x v="0"/>
    <x v="0"/>
    <x v="81"/>
    <x v="14"/>
  </r>
  <r>
    <x v="123"/>
    <x v="7"/>
    <x v="0"/>
    <x v="0"/>
    <x v="145"/>
    <x v="14"/>
  </r>
  <r>
    <x v="123"/>
    <x v="366"/>
    <x v="0"/>
    <x v="0"/>
    <x v="14"/>
    <x v="14"/>
  </r>
  <r>
    <x v="124"/>
    <x v="7"/>
    <x v="0"/>
    <x v="0"/>
    <x v="133"/>
    <x v="14"/>
  </r>
  <r>
    <x v="124"/>
    <x v="7"/>
    <x v="0"/>
    <x v="0"/>
    <x v="163"/>
    <x v="14"/>
  </r>
  <r>
    <x v="124"/>
    <x v="7"/>
    <x v="0"/>
    <x v="0"/>
    <x v="142"/>
    <x v="14"/>
  </r>
  <r>
    <x v="124"/>
    <x v="7"/>
    <x v="0"/>
    <x v="0"/>
    <x v="123"/>
    <x v="14"/>
  </r>
  <r>
    <x v="124"/>
    <x v="7"/>
    <x v="0"/>
    <x v="0"/>
    <x v="119"/>
    <x v="14"/>
  </r>
  <r>
    <x v="124"/>
    <x v="7"/>
    <x v="0"/>
    <x v="0"/>
    <x v="16"/>
    <x v="14"/>
  </r>
  <r>
    <x v="124"/>
    <x v="367"/>
    <x v="0"/>
    <x v="0"/>
    <x v="45"/>
    <x v="0"/>
  </r>
  <r>
    <x v="124"/>
    <x v="368"/>
    <x v="0"/>
    <x v="0"/>
    <x v="3"/>
    <x v="0"/>
  </r>
  <r>
    <x v="124"/>
    <x v="236"/>
    <x v="0"/>
    <x v="0"/>
    <x v="164"/>
    <x v="0"/>
  </r>
  <r>
    <x v="124"/>
    <x v="369"/>
    <x v="125"/>
    <x v="0"/>
    <x v="0"/>
    <x v="14"/>
  </r>
  <r>
    <x v="124"/>
    <x v="370"/>
    <x v="0"/>
    <x v="0"/>
    <x v="0"/>
    <x v="0"/>
  </r>
  <r>
    <x v="125"/>
    <x v="7"/>
    <x v="0"/>
    <x v="0"/>
    <x v="142"/>
    <x v="14"/>
  </r>
  <r>
    <x v="125"/>
    <x v="7"/>
    <x v="0"/>
    <x v="0"/>
    <x v="122"/>
    <x v="14"/>
  </r>
  <r>
    <x v="125"/>
    <x v="7"/>
    <x v="0"/>
    <x v="0"/>
    <x v="107"/>
    <x v="14"/>
  </r>
  <r>
    <x v="125"/>
    <x v="7"/>
    <x v="0"/>
    <x v="0"/>
    <x v="107"/>
    <x v="14"/>
  </r>
  <r>
    <x v="125"/>
    <x v="7"/>
    <x v="0"/>
    <x v="0"/>
    <x v="165"/>
    <x v="14"/>
  </r>
  <r>
    <x v="125"/>
    <x v="7"/>
    <x v="0"/>
    <x v="0"/>
    <x v="119"/>
    <x v="14"/>
  </r>
  <r>
    <x v="125"/>
    <x v="7"/>
    <x v="0"/>
    <x v="0"/>
    <x v="166"/>
    <x v="14"/>
  </r>
  <r>
    <x v="125"/>
    <x v="7"/>
    <x v="0"/>
    <x v="0"/>
    <x v="167"/>
    <x v="14"/>
  </r>
  <r>
    <x v="125"/>
    <x v="371"/>
    <x v="0"/>
    <x v="0"/>
    <x v="151"/>
    <x v="14"/>
  </r>
  <r>
    <x v="126"/>
    <x v="372"/>
    <x v="0"/>
    <x v="0"/>
    <x v="1"/>
    <x v="14"/>
  </r>
  <r>
    <x v="126"/>
    <x v="373"/>
    <x v="0"/>
    <x v="0"/>
    <x v="19"/>
    <x v="0"/>
  </r>
  <r>
    <x v="127"/>
    <x v="374"/>
    <x v="0"/>
    <x v="0"/>
    <x v="0"/>
    <x v="0"/>
  </r>
  <r>
    <x v="127"/>
    <x v="375"/>
    <x v="126"/>
    <x v="0"/>
    <x v="3"/>
    <x v="14"/>
  </r>
  <r>
    <x v="128"/>
    <x v="376"/>
    <x v="0"/>
    <x v="0"/>
    <x v="10"/>
    <x v="0"/>
  </r>
  <r>
    <x v="128"/>
    <x v="7"/>
    <x v="0"/>
    <x v="0"/>
    <x v="106"/>
    <x v="14"/>
  </r>
  <r>
    <x v="128"/>
    <x v="7"/>
    <x v="0"/>
    <x v="0"/>
    <x v="83"/>
    <x v="14"/>
  </r>
  <r>
    <x v="128"/>
    <x v="7"/>
    <x v="0"/>
    <x v="0"/>
    <x v="141"/>
    <x v="14"/>
  </r>
  <r>
    <x v="128"/>
    <x v="377"/>
    <x v="0"/>
    <x v="0"/>
    <x v="56"/>
    <x v="14"/>
  </r>
  <r>
    <x v="129"/>
    <x v="378"/>
    <x v="0"/>
    <x v="0"/>
    <x v="1"/>
    <x v="0"/>
  </r>
  <r>
    <x v="129"/>
    <x v="7"/>
    <x v="0"/>
    <x v="0"/>
    <x v="133"/>
    <x v="14"/>
  </r>
  <r>
    <x v="129"/>
    <x v="7"/>
    <x v="0"/>
    <x v="0"/>
    <x v="154"/>
    <x v="14"/>
  </r>
  <r>
    <x v="130"/>
    <x v="379"/>
    <x v="0"/>
    <x v="0"/>
    <x v="2"/>
    <x v="0"/>
  </r>
  <r>
    <x v="130"/>
    <x v="7"/>
    <x v="0"/>
    <x v="0"/>
    <x v="133"/>
    <x v="14"/>
  </r>
  <r>
    <x v="130"/>
    <x v="7"/>
    <x v="0"/>
    <x v="0"/>
    <x v="168"/>
    <x v="14"/>
  </r>
  <r>
    <x v="130"/>
    <x v="7"/>
    <x v="0"/>
    <x v="0"/>
    <x v="115"/>
    <x v="14"/>
  </r>
  <r>
    <x v="130"/>
    <x v="7"/>
    <x v="0"/>
    <x v="0"/>
    <x v="106"/>
    <x v="14"/>
  </r>
  <r>
    <x v="130"/>
    <x v="7"/>
    <x v="0"/>
    <x v="0"/>
    <x v="85"/>
    <x v="14"/>
  </r>
  <r>
    <x v="130"/>
    <x v="7"/>
    <x v="0"/>
    <x v="0"/>
    <x v="169"/>
    <x v="14"/>
  </r>
  <r>
    <x v="131"/>
    <x v="7"/>
    <x v="0"/>
    <x v="0"/>
    <x v="170"/>
    <x v="14"/>
  </r>
  <r>
    <x v="131"/>
    <x v="7"/>
    <x v="0"/>
    <x v="0"/>
    <x v="87"/>
    <x v="14"/>
  </r>
  <r>
    <x v="131"/>
    <x v="7"/>
    <x v="0"/>
    <x v="0"/>
    <x v="171"/>
    <x v="14"/>
  </r>
  <r>
    <x v="131"/>
    <x v="7"/>
    <x v="0"/>
    <x v="0"/>
    <x v="172"/>
    <x v="14"/>
  </r>
  <r>
    <x v="131"/>
    <x v="7"/>
    <x v="0"/>
    <x v="0"/>
    <x v="173"/>
    <x v="14"/>
  </r>
  <r>
    <x v="131"/>
    <x v="7"/>
    <x v="0"/>
    <x v="0"/>
    <x v="143"/>
    <x v="14"/>
  </r>
  <r>
    <x v="131"/>
    <x v="7"/>
    <x v="0"/>
    <x v="0"/>
    <x v="127"/>
    <x v="14"/>
  </r>
  <r>
    <x v="131"/>
    <x v="380"/>
    <x v="0"/>
    <x v="0"/>
    <x v="125"/>
    <x v="14"/>
  </r>
  <r>
    <x v="132"/>
    <x v="7"/>
    <x v="0"/>
    <x v="0"/>
    <x v="147"/>
    <x v="14"/>
  </r>
  <r>
    <x v="132"/>
    <x v="7"/>
    <x v="0"/>
    <x v="0"/>
    <x v="106"/>
    <x v="14"/>
  </r>
  <r>
    <x v="132"/>
    <x v="7"/>
    <x v="0"/>
    <x v="0"/>
    <x v="142"/>
    <x v="14"/>
  </r>
  <r>
    <x v="132"/>
    <x v="245"/>
    <x v="0"/>
    <x v="0"/>
    <x v="174"/>
    <x v="14"/>
  </r>
  <r>
    <x v="133"/>
    <x v="381"/>
    <x v="0"/>
    <x v="0"/>
    <x v="1"/>
    <x v="14"/>
  </r>
  <r>
    <x v="134"/>
    <x v="7"/>
    <x v="0"/>
    <x v="0"/>
    <x v="115"/>
    <x v="14"/>
  </r>
  <r>
    <x v="134"/>
    <x v="7"/>
    <x v="0"/>
    <x v="0"/>
    <x v="81"/>
    <x v="14"/>
  </r>
  <r>
    <x v="134"/>
    <x v="7"/>
    <x v="0"/>
    <x v="0"/>
    <x v="75"/>
    <x v="14"/>
  </r>
  <r>
    <x v="134"/>
    <x v="7"/>
    <x v="0"/>
    <x v="0"/>
    <x v="154"/>
    <x v="14"/>
  </r>
  <r>
    <x v="134"/>
    <x v="7"/>
    <x v="0"/>
    <x v="0"/>
    <x v="89"/>
    <x v="14"/>
  </r>
  <r>
    <x v="134"/>
    <x v="7"/>
    <x v="0"/>
    <x v="0"/>
    <x v="173"/>
    <x v="14"/>
  </r>
  <r>
    <x v="134"/>
    <x v="7"/>
    <x v="0"/>
    <x v="0"/>
    <x v="139"/>
    <x v="14"/>
  </r>
  <r>
    <x v="134"/>
    <x v="7"/>
    <x v="0"/>
    <x v="0"/>
    <x v="123"/>
    <x v="14"/>
  </r>
  <r>
    <x v="134"/>
    <x v="7"/>
    <x v="0"/>
    <x v="0"/>
    <x v="120"/>
    <x v="14"/>
  </r>
  <r>
    <x v="134"/>
    <x v="7"/>
    <x v="0"/>
    <x v="0"/>
    <x v="175"/>
    <x v="14"/>
  </r>
  <r>
    <x v="134"/>
    <x v="382"/>
    <x v="0"/>
    <x v="0"/>
    <x v="176"/>
    <x v="14"/>
  </r>
  <r>
    <x v="135"/>
    <x v="383"/>
    <x v="0"/>
    <x v="0"/>
    <x v="177"/>
    <x v="14"/>
  </r>
  <r>
    <x v="135"/>
    <x v="384"/>
    <x v="0"/>
    <x v="0"/>
    <x v="178"/>
    <x v="14"/>
  </r>
  <r>
    <x v="135"/>
    <x v="385"/>
    <x v="0"/>
    <x v="0"/>
    <x v="179"/>
    <x v="14"/>
  </r>
  <r>
    <x v="135"/>
    <x v="80"/>
    <x v="54"/>
    <x v="10"/>
    <x v="6"/>
    <x v="14"/>
  </r>
  <r>
    <x v="135"/>
    <x v="7"/>
    <x v="0"/>
    <x v="0"/>
    <x v="106"/>
    <x v="14"/>
  </r>
  <r>
    <x v="135"/>
    <x v="7"/>
    <x v="0"/>
    <x v="0"/>
    <x v="75"/>
    <x v="14"/>
  </r>
  <r>
    <x v="135"/>
    <x v="7"/>
    <x v="0"/>
    <x v="0"/>
    <x v="90"/>
    <x v="14"/>
  </r>
  <r>
    <x v="135"/>
    <x v="7"/>
    <x v="0"/>
    <x v="0"/>
    <x v="180"/>
    <x v="14"/>
  </r>
  <r>
    <x v="135"/>
    <x v="7"/>
    <x v="0"/>
    <x v="0"/>
    <x v="92"/>
    <x v="14"/>
  </r>
  <r>
    <x v="135"/>
    <x v="7"/>
    <x v="0"/>
    <x v="0"/>
    <x v="135"/>
    <x v="14"/>
  </r>
  <r>
    <x v="135"/>
    <x v="7"/>
    <x v="0"/>
    <x v="0"/>
    <x v="107"/>
    <x v="14"/>
  </r>
  <r>
    <x v="135"/>
    <x v="7"/>
    <x v="0"/>
    <x v="0"/>
    <x v="167"/>
    <x v="14"/>
  </r>
  <r>
    <x v="135"/>
    <x v="386"/>
    <x v="0"/>
    <x v="0"/>
    <x v="2"/>
    <x v="14"/>
  </r>
  <r>
    <x v="136"/>
    <x v="7"/>
    <x v="0"/>
    <x v="0"/>
    <x v="163"/>
    <x v="14"/>
  </r>
  <r>
    <x v="136"/>
    <x v="7"/>
    <x v="0"/>
    <x v="0"/>
    <x v="106"/>
    <x v="14"/>
  </r>
  <r>
    <x v="136"/>
    <x v="7"/>
    <x v="0"/>
    <x v="0"/>
    <x v="106"/>
    <x v="14"/>
  </r>
  <r>
    <x v="136"/>
    <x v="7"/>
    <x v="0"/>
    <x v="0"/>
    <x v="144"/>
    <x v="14"/>
  </r>
  <r>
    <x v="136"/>
    <x v="7"/>
    <x v="0"/>
    <x v="0"/>
    <x v="91"/>
    <x v="14"/>
  </r>
  <r>
    <x v="136"/>
    <x v="7"/>
    <x v="0"/>
    <x v="0"/>
    <x v="143"/>
    <x v="14"/>
  </r>
  <r>
    <x v="136"/>
    <x v="7"/>
    <x v="0"/>
    <x v="0"/>
    <x v="72"/>
    <x v="14"/>
  </r>
  <r>
    <x v="136"/>
    <x v="7"/>
    <x v="0"/>
    <x v="0"/>
    <x v="181"/>
    <x v="14"/>
  </r>
  <r>
    <x v="137"/>
    <x v="387"/>
    <x v="0"/>
    <x v="0"/>
    <x v="1"/>
    <x v="0"/>
  </r>
  <r>
    <x v="137"/>
    <x v="7"/>
    <x v="0"/>
    <x v="0"/>
    <x v="182"/>
    <x v="14"/>
  </r>
  <r>
    <x v="137"/>
    <x v="7"/>
    <x v="0"/>
    <x v="0"/>
    <x v="133"/>
    <x v="14"/>
  </r>
  <r>
    <x v="137"/>
    <x v="7"/>
    <x v="0"/>
    <x v="0"/>
    <x v="183"/>
    <x v="14"/>
  </r>
  <r>
    <x v="137"/>
    <x v="388"/>
    <x v="0"/>
    <x v="0"/>
    <x v="42"/>
    <x v="0"/>
  </r>
  <r>
    <x v="137"/>
    <x v="389"/>
    <x v="0"/>
    <x v="0"/>
    <x v="10"/>
    <x v="0"/>
  </r>
  <r>
    <x v="138"/>
    <x v="390"/>
    <x v="0"/>
    <x v="0"/>
    <x v="1"/>
    <x v="0"/>
  </r>
  <r>
    <x v="138"/>
    <x v="7"/>
    <x v="0"/>
    <x v="0"/>
    <x v="88"/>
    <x v="14"/>
  </r>
  <r>
    <x v="138"/>
    <x v="7"/>
    <x v="0"/>
    <x v="0"/>
    <x v="145"/>
    <x v="14"/>
  </r>
  <r>
    <x v="138"/>
    <x v="7"/>
    <x v="0"/>
    <x v="0"/>
    <x v="122"/>
    <x v="14"/>
  </r>
  <r>
    <x v="138"/>
    <x v="7"/>
    <x v="0"/>
    <x v="0"/>
    <x v="89"/>
    <x v="14"/>
  </r>
  <r>
    <x v="138"/>
    <x v="7"/>
    <x v="0"/>
    <x v="0"/>
    <x v="184"/>
    <x v="14"/>
  </r>
  <r>
    <x v="138"/>
    <x v="7"/>
    <x v="0"/>
    <x v="0"/>
    <x v="158"/>
    <x v="14"/>
  </r>
  <r>
    <x v="139"/>
    <x v="7"/>
    <x v="0"/>
    <x v="0"/>
    <x v="87"/>
    <x v="14"/>
  </r>
  <r>
    <x v="139"/>
    <x v="7"/>
    <x v="0"/>
    <x v="0"/>
    <x v="91"/>
    <x v="14"/>
  </r>
  <r>
    <x v="139"/>
    <x v="7"/>
    <x v="0"/>
    <x v="0"/>
    <x v="173"/>
    <x v="14"/>
  </r>
  <r>
    <x v="139"/>
    <x v="7"/>
    <x v="0"/>
    <x v="0"/>
    <x v="139"/>
    <x v="14"/>
  </r>
  <r>
    <x v="139"/>
    <x v="7"/>
    <x v="0"/>
    <x v="0"/>
    <x v="131"/>
    <x v="14"/>
  </r>
  <r>
    <x v="139"/>
    <x v="7"/>
    <x v="0"/>
    <x v="0"/>
    <x v="119"/>
    <x v="14"/>
  </r>
  <r>
    <x v="139"/>
    <x v="7"/>
    <x v="0"/>
    <x v="0"/>
    <x v="41"/>
    <x v="14"/>
  </r>
  <r>
    <x v="139"/>
    <x v="391"/>
    <x v="54"/>
    <x v="5"/>
    <x v="185"/>
    <x v="14"/>
  </r>
  <r>
    <x v="139"/>
    <x v="392"/>
    <x v="90"/>
    <x v="20"/>
    <x v="10"/>
    <x v="14"/>
  </r>
  <r>
    <x v="139"/>
    <x v="172"/>
    <x v="17"/>
    <x v="11"/>
    <x v="1"/>
    <x v="14"/>
  </r>
  <r>
    <x v="139"/>
    <x v="172"/>
    <x v="17"/>
    <x v="11"/>
    <x v="1"/>
    <x v="20"/>
  </r>
  <r>
    <x v="139"/>
    <x v="393"/>
    <x v="0"/>
    <x v="0"/>
    <x v="186"/>
    <x v="14"/>
  </r>
  <r>
    <x v="139"/>
    <x v="393"/>
    <x v="0"/>
    <x v="0"/>
    <x v="6"/>
    <x v="21"/>
  </r>
  <r>
    <x v="139"/>
    <x v="394"/>
    <x v="0"/>
    <x v="0"/>
    <x v="10"/>
    <x v="22"/>
  </r>
  <r>
    <x v="140"/>
    <x v="7"/>
    <x v="0"/>
    <x v="0"/>
    <x v="187"/>
    <x v="14"/>
  </r>
  <r>
    <x v="140"/>
    <x v="7"/>
    <x v="0"/>
    <x v="0"/>
    <x v="147"/>
    <x v="14"/>
  </r>
  <r>
    <x v="140"/>
    <x v="7"/>
    <x v="0"/>
    <x v="0"/>
    <x v="162"/>
    <x v="14"/>
  </r>
  <r>
    <x v="140"/>
    <x v="7"/>
    <x v="0"/>
    <x v="0"/>
    <x v="91"/>
    <x v="14"/>
  </r>
  <r>
    <x v="140"/>
    <x v="7"/>
    <x v="0"/>
    <x v="0"/>
    <x v="92"/>
    <x v="14"/>
  </r>
  <r>
    <x v="140"/>
    <x v="7"/>
    <x v="0"/>
    <x v="0"/>
    <x v="107"/>
    <x v="14"/>
  </r>
  <r>
    <x v="140"/>
    <x v="7"/>
    <x v="0"/>
    <x v="0"/>
    <x v="188"/>
    <x v="14"/>
  </r>
  <r>
    <x v="140"/>
    <x v="395"/>
    <x v="0"/>
    <x v="0"/>
    <x v="0"/>
    <x v="22"/>
  </r>
  <r>
    <x v="141"/>
    <x v="7"/>
    <x v="0"/>
    <x v="0"/>
    <x v="141"/>
    <x v="14"/>
  </r>
  <r>
    <x v="141"/>
    <x v="7"/>
    <x v="0"/>
    <x v="0"/>
    <x v="142"/>
    <x v="14"/>
  </r>
  <r>
    <x v="141"/>
    <x v="7"/>
    <x v="0"/>
    <x v="0"/>
    <x v="92"/>
    <x v="14"/>
  </r>
  <r>
    <x v="141"/>
    <x v="7"/>
    <x v="0"/>
    <x v="0"/>
    <x v="184"/>
    <x v="14"/>
  </r>
  <r>
    <x v="141"/>
    <x v="7"/>
    <x v="0"/>
    <x v="0"/>
    <x v="148"/>
    <x v="14"/>
  </r>
  <r>
    <x v="141"/>
    <x v="7"/>
    <x v="0"/>
    <x v="0"/>
    <x v="189"/>
    <x v="14"/>
  </r>
  <r>
    <x v="141"/>
    <x v="7"/>
    <x v="0"/>
    <x v="0"/>
    <x v="84"/>
    <x v="14"/>
  </r>
  <r>
    <x v="141"/>
    <x v="396"/>
    <x v="0"/>
    <x v="0"/>
    <x v="190"/>
    <x v="14"/>
  </r>
  <r>
    <x v="141"/>
    <x v="396"/>
    <x v="0"/>
    <x v="0"/>
    <x v="191"/>
    <x v="18"/>
  </r>
  <r>
    <x v="141"/>
    <x v="397"/>
    <x v="0"/>
    <x v="0"/>
    <x v="42"/>
    <x v="18"/>
  </r>
  <r>
    <x v="141"/>
    <x v="398"/>
    <x v="127"/>
    <x v="0"/>
    <x v="0"/>
    <x v="23"/>
  </r>
  <r>
    <x v="142"/>
    <x v="7"/>
    <x v="0"/>
    <x v="0"/>
    <x v="170"/>
    <x v="18"/>
  </r>
  <r>
    <x v="142"/>
    <x v="7"/>
    <x v="0"/>
    <x v="0"/>
    <x v="88"/>
    <x v="18"/>
  </r>
  <r>
    <x v="142"/>
    <x v="7"/>
    <x v="0"/>
    <x v="0"/>
    <x v="192"/>
    <x v="18"/>
  </r>
  <r>
    <x v="142"/>
    <x v="7"/>
    <x v="0"/>
    <x v="0"/>
    <x v="107"/>
    <x v="18"/>
  </r>
  <r>
    <x v="142"/>
    <x v="7"/>
    <x v="0"/>
    <x v="0"/>
    <x v="193"/>
    <x v="18"/>
  </r>
  <r>
    <x v="142"/>
    <x v="7"/>
    <x v="0"/>
    <x v="0"/>
    <x v="150"/>
    <x v="18"/>
  </r>
  <r>
    <x v="142"/>
    <x v="7"/>
    <x v="0"/>
    <x v="0"/>
    <x v="194"/>
    <x v="18"/>
  </r>
  <r>
    <x v="142"/>
    <x v="7"/>
    <x v="0"/>
    <x v="0"/>
    <x v="195"/>
    <x v="18"/>
  </r>
  <r>
    <x v="143"/>
    <x v="7"/>
    <x v="0"/>
    <x v="0"/>
    <x v="182"/>
    <x v="18"/>
  </r>
  <r>
    <x v="143"/>
    <x v="7"/>
    <x v="0"/>
    <x v="0"/>
    <x v="182"/>
    <x v="18"/>
  </r>
  <r>
    <x v="143"/>
    <x v="7"/>
    <x v="0"/>
    <x v="0"/>
    <x v="83"/>
    <x v="18"/>
  </r>
  <r>
    <x v="143"/>
    <x v="7"/>
    <x v="0"/>
    <x v="0"/>
    <x v="144"/>
    <x v="18"/>
  </r>
  <r>
    <x v="143"/>
    <x v="7"/>
    <x v="0"/>
    <x v="0"/>
    <x v="107"/>
    <x v="18"/>
  </r>
  <r>
    <x v="143"/>
    <x v="7"/>
    <x v="0"/>
    <x v="0"/>
    <x v="129"/>
    <x v="18"/>
  </r>
  <r>
    <x v="143"/>
    <x v="7"/>
    <x v="0"/>
    <x v="0"/>
    <x v="189"/>
    <x v="18"/>
  </r>
  <r>
    <x v="143"/>
    <x v="7"/>
    <x v="0"/>
    <x v="0"/>
    <x v="124"/>
    <x v="18"/>
  </r>
  <r>
    <x v="143"/>
    <x v="7"/>
    <x v="0"/>
    <x v="0"/>
    <x v="196"/>
    <x v="18"/>
  </r>
  <r>
    <x v="144"/>
    <x v="399"/>
    <x v="0"/>
    <x v="0"/>
    <x v="42"/>
    <x v="21"/>
  </r>
  <r>
    <x v="144"/>
    <x v="400"/>
    <x v="0"/>
    <x v="0"/>
    <x v="1"/>
    <x v="0"/>
  </r>
  <r>
    <x v="145"/>
    <x v="7"/>
    <x v="0"/>
    <x v="0"/>
    <x v="170"/>
    <x v="18"/>
  </r>
  <r>
    <x v="145"/>
    <x v="7"/>
    <x v="0"/>
    <x v="0"/>
    <x v="161"/>
    <x v="18"/>
  </r>
  <r>
    <x v="145"/>
    <x v="7"/>
    <x v="0"/>
    <x v="0"/>
    <x v="115"/>
    <x v="18"/>
  </r>
  <r>
    <x v="145"/>
    <x v="7"/>
    <x v="0"/>
    <x v="0"/>
    <x v="83"/>
    <x v="18"/>
  </r>
  <r>
    <x v="145"/>
    <x v="7"/>
    <x v="0"/>
    <x v="0"/>
    <x v="197"/>
    <x v="18"/>
  </r>
  <r>
    <x v="145"/>
    <x v="7"/>
    <x v="0"/>
    <x v="0"/>
    <x v="162"/>
    <x v="18"/>
  </r>
  <r>
    <x v="145"/>
    <x v="7"/>
    <x v="0"/>
    <x v="0"/>
    <x v="184"/>
    <x v="18"/>
  </r>
  <r>
    <x v="145"/>
    <x v="7"/>
    <x v="0"/>
    <x v="0"/>
    <x v="167"/>
    <x v="18"/>
  </r>
  <r>
    <x v="145"/>
    <x v="239"/>
    <x v="0"/>
    <x v="0"/>
    <x v="3"/>
    <x v="0"/>
  </r>
  <r>
    <x v="146"/>
    <x v="401"/>
    <x v="0"/>
    <x v="0"/>
    <x v="198"/>
    <x v="18"/>
  </r>
  <r>
    <x v="146"/>
    <x v="402"/>
    <x v="91"/>
    <x v="1"/>
    <x v="1"/>
    <x v="18"/>
  </r>
  <r>
    <x v="146"/>
    <x v="197"/>
    <x v="76"/>
    <x v="0"/>
    <x v="0"/>
    <x v="22"/>
  </r>
  <r>
    <x v="147"/>
    <x v="7"/>
    <x v="0"/>
    <x v="0"/>
    <x v="90"/>
    <x v="18"/>
  </r>
  <r>
    <x v="147"/>
    <x v="7"/>
    <x v="0"/>
    <x v="0"/>
    <x v="122"/>
    <x v="18"/>
  </r>
  <r>
    <x v="147"/>
    <x v="7"/>
    <x v="0"/>
    <x v="0"/>
    <x v="183"/>
    <x v="18"/>
  </r>
  <r>
    <x v="147"/>
    <x v="7"/>
    <x v="0"/>
    <x v="0"/>
    <x v="107"/>
    <x v="18"/>
  </r>
  <r>
    <x v="147"/>
    <x v="7"/>
    <x v="0"/>
    <x v="0"/>
    <x v="199"/>
    <x v="18"/>
  </r>
  <r>
    <x v="148"/>
    <x v="7"/>
    <x v="0"/>
    <x v="0"/>
    <x v="147"/>
    <x v="18"/>
  </r>
  <r>
    <x v="148"/>
    <x v="7"/>
    <x v="0"/>
    <x v="0"/>
    <x v="93"/>
    <x v="18"/>
  </r>
  <r>
    <x v="148"/>
    <x v="7"/>
    <x v="0"/>
    <x v="0"/>
    <x v="200"/>
    <x v="18"/>
  </r>
  <r>
    <x v="148"/>
    <x v="403"/>
    <x v="0"/>
    <x v="0"/>
    <x v="201"/>
    <x v="21"/>
  </r>
  <r>
    <x v="149"/>
    <x v="7"/>
    <x v="0"/>
    <x v="0"/>
    <x v="133"/>
    <x v="18"/>
  </r>
  <r>
    <x v="149"/>
    <x v="7"/>
    <x v="0"/>
    <x v="0"/>
    <x v="202"/>
    <x v="18"/>
  </r>
  <r>
    <x v="149"/>
    <x v="7"/>
    <x v="0"/>
    <x v="0"/>
    <x v="81"/>
    <x v="18"/>
  </r>
  <r>
    <x v="149"/>
    <x v="7"/>
    <x v="0"/>
    <x v="0"/>
    <x v="193"/>
    <x v="18"/>
  </r>
  <r>
    <x v="149"/>
    <x v="7"/>
    <x v="0"/>
    <x v="0"/>
    <x v="203"/>
    <x v="18"/>
  </r>
  <r>
    <x v="149"/>
    <x v="7"/>
    <x v="0"/>
    <x v="0"/>
    <x v="204"/>
    <x v="18"/>
  </r>
  <r>
    <x v="149"/>
    <x v="404"/>
    <x v="128"/>
    <x v="21"/>
    <x v="205"/>
    <x v="18"/>
  </r>
  <r>
    <x v="149"/>
    <x v="405"/>
    <x v="0"/>
    <x v="0"/>
    <x v="151"/>
    <x v="21"/>
  </r>
  <r>
    <x v="150"/>
    <x v="406"/>
    <x v="0"/>
    <x v="0"/>
    <x v="206"/>
    <x v="0"/>
  </r>
  <r>
    <x v="150"/>
    <x v="407"/>
    <x v="0"/>
    <x v="0"/>
    <x v="0"/>
    <x v="0"/>
  </r>
  <r>
    <x v="150"/>
    <x v="408"/>
    <x v="0"/>
    <x v="0"/>
    <x v="14"/>
    <x v="0"/>
  </r>
  <r>
    <x v="151"/>
    <x v="7"/>
    <x v="0"/>
    <x v="0"/>
    <x v="87"/>
    <x v="18"/>
  </r>
  <r>
    <x v="151"/>
    <x v="7"/>
    <x v="0"/>
    <x v="0"/>
    <x v="92"/>
    <x v="18"/>
  </r>
  <r>
    <x v="151"/>
    <x v="7"/>
    <x v="0"/>
    <x v="0"/>
    <x v="93"/>
    <x v="18"/>
  </r>
  <r>
    <x v="151"/>
    <x v="7"/>
    <x v="0"/>
    <x v="0"/>
    <x v="207"/>
    <x v="18"/>
  </r>
  <r>
    <x v="152"/>
    <x v="7"/>
    <x v="0"/>
    <x v="0"/>
    <x v="144"/>
    <x v="18"/>
  </r>
  <r>
    <x v="152"/>
    <x v="7"/>
    <x v="0"/>
    <x v="0"/>
    <x v="180"/>
    <x v="18"/>
  </r>
  <r>
    <x v="152"/>
    <x v="7"/>
    <x v="0"/>
    <x v="0"/>
    <x v="184"/>
    <x v="18"/>
  </r>
  <r>
    <x v="152"/>
    <x v="7"/>
    <x v="0"/>
    <x v="0"/>
    <x v="107"/>
    <x v="18"/>
  </r>
  <r>
    <x v="153"/>
    <x v="7"/>
    <x v="0"/>
    <x v="0"/>
    <x v="182"/>
    <x v="18"/>
  </r>
  <r>
    <x v="153"/>
    <x v="409"/>
    <x v="0"/>
    <x v="0"/>
    <x v="4"/>
    <x v="0"/>
  </r>
  <r>
    <x v="153"/>
    <x v="410"/>
    <x v="0"/>
    <x v="0"/>
    <x v="3"/>
    <x v="0"/>
  </r>
  <r>
    <x v="153"/>
    <x v="411"/>
    <x v="0"/>
    <x v="0"/>
    <x v="0"/>
    <x v="0"/>
  </r>
  <r>
    <x v="153"/>
    <x v="412"/>
    <x v="128"/>
    <x v="22"/>
    <x v="208"/>
    <x v="18"/>
  </r>
  <r>
    <x v="154"/>
    <x v="7"/>
    <x v="0"/>
    <x v="0"/>
    <x v="187"/>
    <x v="18"/>
  </r>
  <r>
    <x v="154"/>
    <x v="7"/>
    <x v="0"/>
    <x v="0"/>
    <x v="187"/>
    <x v="18"/>
  </r>
  <r>
    <x v="154"/>
    <x v="7"/>
    <x v="0"/>
    <x v="0"/>
    <x v="107"/>
    <x v="18"/>
  </r>
  <r>
    <x v="154"/>
    <x v="7"/>
    <x v="0"/>
    <x v="0"/>
    <x v="107"/>
    <x v="18"/>
  </r>
  <r>
    <x v="154"/>
    <x v="7"/>
    <x v="0"/>
    <x v="0"/>
    <x v="193"/>
    <x v="18"/>
  </r>
  <r>
    <x v="154"/>
    <x v="7"/>
    <x v="0"/>
    <x v="0"/>
    <x v="209"/>
    <x v="18"/>
  </r>
  <r>
    <x v="154"/>
    <x v="7"/>
    <x v="0"/>
    <x v="0"/>
    <x v="175"/>
    <x v="18"/>
  </r>
  <r>
    <x v="154"/>
    <x v="7"/>
    <x v="0"/>
    <x v="0"/>
    <x v="210"/>
    <x v="18"/>
  </r>
  <r>
    <x v="154"/>
    <x v="413"/>
    <x v="31"/>
    <x v="0"/>
    <x v="1"/>
    <x v="21"/>
  </r>
  <r>
    <x v="154"/>
    <x v="414"/>
    <x v="0"/>
    <x v="0"/>
    <x v="140"/>
    <x v="21"/>
  </r>
  <r>
    <x v="154"/>
    <x v="415"/>
    <x v="0"/>
    <x v="0"/>
    <x v="211"/>
    <x v="18"/>
  </r>
  <r>
    <x v="154"/>
    <x v="415"/>
    <x v="0"/>
    <x v="0"/>
    <x v="212"/>
    <x v="19"/>
  </r>
  <r>
    <x v="154"/>
    <x v="415"/>
    <x v="0"/>
    <x v="0"/>
    <x v="213"/>
    <x v="20"/>
  </r>
  <r>
    <x v="154"/>
    <x v="415"/>
    <x v="0"/>
    <x v="0"/>
    <x v="214"/>
    <x v="23"/>
  </r>
  <r>
    <x v="154"/>
    <x v="415"/>
    <x v="0"/>
    <x v="0"/>
    <x v="215"/>
    <x v="21"/>
  </r>
  <r>
    <x v="154"/>
    <x v="412"/>
    <x v="128"/>
    <x v="22"/>
    <x v="208"/>
    <x v="21"/>
  </r>
  <r>
    <x v="155"/>
    <x v="7"/>
    <x v="0"/>
    <x v="0"/>
    <x v="133"/>
    <x v="21"/>
  </r>
  <r>
    <x v="155"/>
    <x v="7"/>
    <x v="0"/>
    <x v="0"/>
    <x v="180"/>
    <x v="21"/>
  </r>
  <r>
    <x v="155"/>
    <x v="7"/>
    <x v="0"/>
    <x v="0"/>
    <x v="107"/>
    <x v="21"/>
  </r>
  <r>
    <x v="155"/>
    <x v="7"/>
    <x v="0"/>
    <x v="0"/>
    <x v="216"/>
    <x v="21"/>
  </r>
  <r>
    <x v="155"/>
    <x v="42"/>
    <x v="61"/>
    <x v="0"/>
    <x v="96"/>
    <x v="21"/>
  </r>
  <r>
    <x v="155"/>
    <x v="416"/>
    <x v="0"/>
    <x v="0"/>
    <x v="2"/>
    <x v="0"/>
  </r>
  <r>
    <x v="156"/>
    <x v="7"/>
    <x v="0"/>
    <x v="0"/>
    <x v="162"/>
    <x v="21"/>
  </r>
  <r>
    <x v="156"/>
    <x v="7"/>
    <x v="0"/>
    <x v="0"/>
    <x v="217"/>
    <x v="21"/>
  </r>
  <r>
    <x v="156"/>
    <x v="7"/>
    <x v="0"/>
    <x v="0"/>
    <x v="218"/>
    <x v="21"/>
  </r>
  <r>
    <x v="156"/>
    <x v="417"/>
    <x v="129"/>
    <x v="0"/>
    <x v="219"/>
    <x v="21"/>
  </r>
  <r>
    <x v="156"/>
    <x v="417"/>
    <x v="129"/>
    <x v="0"/>
    <x v="220"/>
    <x v="22"/>
  </r>
  <r>
    <x v="156"/>
    <x v="418"/>
    <x v="6"/>
    <x v="0"/>
    <x v="3"/>
    <x v="22"/>
  </r>
  <r>
    <x v="156"/>
    <x v="419"/>
    <x v="130"/>
    <x v="0"/>
    <x v="1"/>
    <x v="22"/>
  </r>
  <r>
    <x v="156"/>
    <x v="420"/>
    <x v="0"/>
    <x v="0"/>
    <x v="2"/>
    <x v="22"/>
  </r>
  <r>
    <x v="156"/>
    <x v="421"/>
    <x v="131"/>
    <x v="0"/>
    <x v="2"/>
    <x v="22"/>
  </r>
  <r>
    <x v="156"/>
    <x v="422"/>
    <x v="17"/>
    <x v="2"/>
    <x v="221"/>
    <x v="22"/>
  </r>
  <r>
    <x v="157"/>
    <x v="7"/>
    <x v="0"/>
    <x v="0"/>
    <x v="162"/>
    <x v="22"/>
  </r>
  <r>
    <x v="157"/>
    <x v="7"/>
    <x v="0"/>
    <x v="0"/>
    <x v="180"/>
    <x v="22"/>
  </r>
  <r>
    <x v="157"/>
    <x v="423"/>
    <x v="132"/>
    <x v="0"/>
    <x v="1"/>
    <x v="22"/>
  </r>
  <r>
    <x v="157"/>
    <x v="424"/>
    <x v="133"/>
    <x v="0"/>
    <x v="1"/>
    <x v="22"/>
  </r>
  <r>
    <x v="157"/>
    <x v="425"/>
    <x v="0"/>
    <x v="0"/>
    <x v="1"/>
    <x v="22"/>
  </r>
  <r>
    <x v="157"/>
    <x v="426"/>
    <x v="31"/>
    <x v="0"/>
    <x v="1"/>
    <x v="22"/>
  </r>
  <r>
    <x v="157"/>
    <x v="427"/>
    <x v="134"/>
    <x v="0"/>
    <x v="14"/>
    <x v="22"/>
  </r>
  <r>
    <x v="158"/>
    <x v="7"/>
    <x v="0"/>
    <x v="0"/>
    <x v="87"/>
    <x v="22"/>
  </r>
  <r>
    <x v="158"/>
    <x v="7"/>
    <x v="0"/>
    <x v="0"/>
    <x v="172"/>
    <x v="22"/>
  </r>
  <r>
    <x v="158"/>
    <x v="7"/>
    <x v="0"/>
    <x v="0"/>
    <x v="144"/>
    <x v="22"/>
  </r>
  <r>
    <x v="158"/>
    <x v="7"/>
    <x v="0"/>
    <x v="0"/>
    <x v="142"/>
    <x v="22"/>
  </r>
  <r>
    <x v="158"/>
    <x v="7"/>
    <x v="0"/>
    <x v="0"/>
    <x v="91"/>
    <x v="22"/>
  </r>
  <r>
    <x v="158"/>
    <x v="7"/>
    <x v="0"/>
    <x v="0"/>
    <x v="222"/>
    <x v="22"/>
  </r>
  <r>
    <x v="158"/>
    <x v="7"/>
    <x v="0"/>
    <x v="0"/>
    <x v="127"/>
    <x v="22"/>
  </r>
  <r>
    <x v="158"/>
    <x v="428"/>
    <x v="0"/>
    <x v="0"/>
    <x v="223"/>
    <x v="24"/>
  </r>
  <r>
    <x v="158"/>
    <x v="429"/>
    <x v="0"/>
    <x v="0"/>
    <x v="15"/>
    <x v="0"/>
  </r>
  <r>
    <x v="158"/>
    <x v="430"/>
    <x v="0"/>
    <x v="0"/>
    <x v="1"/>
    <x v="0"/>
  </r>
  <r>
    <x v="159"/>
    <x v="7"/>
    <x v="0"/>
    <x v="0"/>
    <x v="147"/>
    <x v="22"/>
  </r>
  <r>
    <x v="159"/>
    <x v="7"/>
    <x v="0"/>
    <x v="0"/>
    <x v="88"/>
    <x v="22"/>
  </r>
  <r>
    <x v="159"/>
    <x v="7"/>
    <x v="0"/>
    <x v="0"/>
    <x v="155"/>
    <x v="22"/>
  </r>
  <r>
    <x v="159"/>
    <x v="7"/>
    <x v="0"/>
    <x v="0"/>
    <x v="168"/>
    <x v="22"/>
  </r>
  <r>
    <x v="159"/>
    <x v="7"/>
    <x v="0"/>
    <x v="0"/>
    <x v="106"/>
    <x v="22"/>
  </r>
  <r>
    <x v="159"/>
    <x v="7"/>
    <x v="0"/>
    <x v="0"/>
    <x v="90"/>
    <x v="22"/>
  </r>
  <r>
    <x v="159"/>
    <x v="7"/>
    <x v="0"/>
    <x v="0"/>
    <x v="224"/>
    <x v="22"/>
  </r>
  <r>
    <x v="159"/>
    <x v="7"/>
    <x v="0"/>
    <x v="0"/>
    <x v="141"/>
    <x v="22"/>
  </r>
  <r>
    <x v="159"/>
    <x v="7"/>
    <x v="0"/>
    <x v="0"/>
    <x v="193"/>
    <x v="22"/>
  </r>
  <r>
    <x v="159"/>
    <x v="7"/>
    <x v="0"/>
    <x v="0"/>
    <x v="225"/>
    <x v="22"/>
  </r>
  <r>
    <x v="159"/>
    <x v="7"/>
    <x v="0"/>
    <x v="0"/>
    <x v="226"/>
    <x v="22"/>
  </r>
  <r>
    <x v="160"/>
    <x v="431"/>
    <x v="11"/>
    <x v="0"/>
    <x v="227"/>
    <x v="22"/>
  </r>
  <r>
    <x v="160"/>
    <x v="432"/>
    <x v="31"/>
    <x v="0"/>
    <x v="10"/>
    <x v="22"/>
  </r>
  <r>
    <x v="160"/>
    <x v="433"/>
    <x v="59"/>
    <x v="0"/>
    <x v="1"/>
    <x v="22"/>
  </r>
  <r>
    <x v="160"/>
    <x v="7"/>
    <x v="0"/>
    <x v="0"/>
    <x v="182"/>
    <x v="22"/>
  </r>
  <r>
    <x v="160"/>
    <x v="7"/>
    <x v="0"/>
    <x v="0"/>
    <x v="147"/>
    <x v="22"/>
  </r>
  <r>
    <x v="160"/>
    <x v="7"/>
    <x v="0"/>
    <x v="0"/>
    <x v="88"/>
    <x v="22"/>
  </r>
  <r>
    <x v="160"/>
    <x v="7"/>
    <x v="0"/>
    <x v="0"/>
    <x v="88"/>
    <x v="22"/>
  </r>
  <r>
    <x v="160"/>
    <x v="7"/>
    <x v="0"/>
    <x v="0"/>
    <x v="202"/>
    <x v="22"/>
  </r>
  <r>
    <x v="160"/>
    <x v="7"/>
    <x v="0"/>
    <x v="0"/>
    <x v="106"/>
    <x v="22"/>
  </r>
  <r>
    <x v="160"/>
    <x v="7"/>
    <x v="0"/>
    <x v="0"/>
    <x v="106"/>
    <x v="22"/>
  </r>
  <r>
    <x v="160"/>
    <x v="7"/>
    <x v="0"/>
    <x v="0"/>
    <x v="85"/>
    <x v="22"/>
  </r>
  <r>
    <x v="160"/>
    <x v="7"/>
    <x v="0"/>
    <x v="0"/>
    <x v="146"/>
    <x v="22"/>
  </r>
  <r>
    <x v="160"/>
    <x v="7"/>
    <x v="0"/>
    <x v="0"/>
    <x v="116"/>
    <x v="22"/>
  </r>
  <r>
    <x v="160"/>
    <x v="7"/>
    <x v="0"/>
    <x v="0"/>
    <x v="228"/>
    <x v="22"/>
  </r>
  <r>
    <x v="160"/>
    <x v="7"/>
    <x v="0"/>
    <x v="0"/>
    <x v="149"/>
    <x v="22"/>
  </r>
  <r>
    <x v="160"/>
    <x v="7"/>
    <x v="0"/>
    <x v="0"/>
    <x v="229"/>
    <x v="22"/>
  </r>
  <r>
    <x v="160"/>
    <x v="7"/>
    <x v="0"/>
    <x v="0"/>
    <x v="230"/>
    <x v="22"/>
  </r>
  <r>
    <x v="160"/>
    <x v="434"/>
    <x v="0"/>
    <x v="0"/>
    <x v="231"/>
    <x v="24"/>
  </r>
  <r>
    <x v="161"/>
    <x v="7"/>
    <x v="0"/>
    <x v="0"/>
    <x v="92"/>
    <x v="22"/>
  </r>
  <r>
    <x v="162"/>
    <x v="7"/>
    <x v="0"/>
    <x v="0"/>
    <x v="162"/>
    <x v="22"/>
  </r>
  <r>
    <x v="162"/>
    <x v="7"/>
    <x v="0"/>
    <x v="0"/>
    <x v="207"/>
    <x v="22"/>
  </r>
  <r>
    <x v="162"/>
    <x v="7"/>
    <x v="0"/>
    <x v="0"/>
    <x v="222"/>
    <x v="22"/>
  </r>
  <r>
    <x v="162"/>
    <x v="7"/>
    <x v="0"/>
    <x v="0"/>
    <x v="84"/>
    <x v="22"/>
  </r>
  <r>
    <x v="163"/>
    <x v="7"/>
    <x v="0"/>
    <x v="0"/>
    <x v="232"/>
    <x v="22"/>
  </r>
  <r>
    <x v="163"/>
    <x v="7"/>
    <x v="0"/>
    <x v="0"/>
    <x v="107"/>
    <x v="22"/>
  </r>
  <r>
    <x v="163"/>
    <x v="7"/>
    <x v="0"/>
    <x v="0"/>
    <x v="233"/>
    <x v="22"/>
  </r>
  <r>
    <x v="163"/>
    <x v="7"/>
    <x v="0"/>
    <x v="0"/>
    <x v="234"/>
    <x v="22"/>
  </r>
  <r>
    <x v="163"/>
    <x v="7"/>
    <x v="0"/>
    <x v="0"/>
    <x v="235"/>
    <x v="22"/>
  </r>
  <r>
    <x v="163"/>
    <x v="435"/>
    <x v="0"/>
    <x v="0"/>
    <x v="1"/>
    <x v="0"/>
  </r>
  <r>
    <x v="163"/>
    <x v="436"/>
    <x v="0"/>
    <x v="0"/>
    <x v="0"/>
    <x v="0"/>
  </r>
  <r>
    <x v="163"/>
    <x v="437"/>
    <x v="0"/>
    <x v="0"/>
    <x v="41"/>
    <x v="0"/>
  </r>
  <r>
    <x v="164"/>
    <x v="7"/>
    <x v="0"/>
    <x v="0"/>
    <x v="118"/>
    <x v="22"/>
  </r>
  <r>
    <x v="164"/>
    <x v="438"/>
    <x v="0"/>
    <x v="0"/>
    <x v="236"/>
    <x v="22"/>
  </r>
  <r>
    <x v="164"/>
    <x v="438"/>
    <x v="0"/>
    <x v="0"/>
    <x v="237"/>
    <x v="24"/>
  </r>
  <r>
    <x v="165"/>
    <x v="222"/>
    <x v="135"/>
    <x v="0"/>
    <x v="2"/>
    <x v="22"/>
  </r>
  <r>
    <x v="166"/>
    <x v="7"/>
    <x v="0"/>
    <x v="0"/>
    <x v="180"/>
    <x v="22"/>
  </r>
  <r>
    <x v="166"/>
    <x v="7"/>
    <x v="0"/>
    <x v="0"/>
    <x v="120"/>
    <x v="22"/>
  </r>
  <r>
    <x v="166"/>
    <x v="439"/>
    <x v="0"/>
    <x v="0"/>
    <x v="10"/>
    <x v="0"/>
  </r>
  <r>
    <x v="166"/>
    <x v="440"/>
    <x v="0"/>
    <x v="0"/>
    <x v="238"/>
    <x v="0"/>
  </r>
  <r>
    <x v="166"/>
    <x v="441"/>
    <x v="0"/>
    <x v="0"/>
    <x v="239"/>
    <x v="0"/>
  </r>
  <r>
    <x v="167"/>
    <x v="7"/>
    <x v="0"/>
    <x v="0"/>
    <x v="118"/>
    <x v="22"/>
  </r>
  <r>
    <x v="167"/>
    <x v="7"/>
    <x v="0"/>
    <x v="0"/>
    <x v="240"/>
    <x v="22"/>
  </r>
  <r>
    <x v="167"/>
    <x v="7"/>
    <x v="0"/>
    <x v="0"/>
    <x v="240"/>
    <x v="22"/>
  </r>
  <r>
    <x v="167"/>
    <x v="7"/>
    <x v="0"/>
    <x v="0"/>
    <x v="162"/>
    <x v="22"/>
  </r>
  <r>
    <x v="167"/>
    <x v="7"/>
    <x v="0"/>
    <x v="0"/>
    <x v="180"/>
    <x v="22"/>
  </r>
  <r>
    <x v="167"/>
    <x v="7"/>
    <x v="0"/>
    <x v="0"/>
    <x v="35"/>
    <x v="22"/>
  </r>
  <r>
    <x v="167"/>
    <x v="442"/>
    <x v="0"/>
    <x v="0"/>
    <x v="241"/>
    <x v="22"/>
  </r>
  <r>
    <x v="167"/>
    <x v="443"/>
    <x v="0"/>
    <x v="0"/>
    <x v="242"/>
    <x v="22"/>
  </r>
  <r>
    <x v="168"/>
    <x v="444"/>
    <x v="0"/>
    <x v="0"/>
    <x v="6"/>
    <x v="24"/>
  </r>
  <r>
    <x v="169"/>
    <x v="7"/>
    <x v="0"/>
    <x v="0"/>
    <x v="240"/>
    <x v="22"/>
  </r>
  <r>
    <x v="169"/>
    <x v="7"/>
    <x v="0"/>
    <x v="0"/>
    <x v="87"/>
    <x v="22"/>
  </r>
  <r>
    <x v="169"/>
    <x v="7"/>
    <x v="0"/>
    <x v="0"/>
    <x v="202"/>
    <x v="22"/>
  </r>
  <r>
    <x v="169"/>
    <x v="7"/>
    <x v="0"/>
    <x v="0"/>
    <x v="172"/>
    <x v="22"/>
  </r>
  <r>
    <x v="169"/>
    <x v="7"/>
    <x v="0"/>
    <x v="0"/>
    <x v="180"/>
    <x v="22"/>
  </r>
  <r>
    <x v="169"/>
    <x v="444"/>
    <x v="0"/>
    <x v="0"/>
    <x v="96"/>
    <x v="0"/>
  </r>
  <r>
    <x v="170"/>
    <x v="7"/>
    <x v="0"/>
    <x v="0"/>
    <x v="147"/>
    <x v="22"/>
  </r>
  <r>
    <x v="170"/>
    <x v="7"/>
    <x v="0"/>
    <x v="0"/>
    <x v="122"/>
    <x v="22"/>
  </r>
  <r>
    <x v="170"/>
    <x v="7"/>
    <x v="0"/>
    <x v="0"/>
    <x v="175"/>
    <x v="22"/>
  </r>
  <r>
    <x v="171"/>
    <x v="7"/>
    <x v="0"/>
    <x v="0"/>
    <x v="172"/>
    <x v="22"/>
  </r>
  <r>
    <x v="171"/>
    <x v="7"/>
    <x v="0"/>
    <x v="0"/>
    <x v="83"/>
    <x v="22"/>
  </r>
  <r>
    <x v="171"/>
    <x v="7"/>
    <x v="0"/>
    <x v="0"/>
    <x v="141"/>
    <x v="22"/>
  </r>
  <r>
    <x v="171"/>
    <x v="7"/>
    <x v="0"/>
    <x v="0"/>
    <x v="192"/>
    <x v="22"/>
  </r>
  <r>
    <x v="171"/>
    <x v="7"/>
    <x v="0"/>
    <x v="0"/>
    <x v="184"/>
    <x v="22"/>
  </r>
  <r>
    <x v="171"/>
    <x v="359"/>
    <x v="124"/>
    <x v="12"/>
    <x v="243"/>
    <x v="22"/>
  </r>
  <r>
    <x v="171"/>
    <x v="445"/>
    <x v="0"/>
    <x v="0"/>
    <x v="206"/>
    <x v="0"/>
  </r>
  <r>
    <x v="172"/>
    <x v="359"/>
    <x v="124"/>
    <x v="12"/>
    <x v="244"/>
    <x v="22"/>
  </r>
  <r>
    <x v="172"/>
    <x v="7"/>
    <x v="0"/>
    <x v="0"/>
    <x v="142"/>
    <x v="22"/>
  </r>
  <r>
    <x v="172"/>
    <x v="446"/>
    <x v="0"/>
    <x v="0"/>
    <x v="9"/>
    <x v="22"/>
  </r>
  <r>
    <x v="173"/>
    <x v="7"/>
    <x v="0"/>
    <x v="0"/>
    <x v="202"/>
    <x v="22"/>
  </r>
  <r>
    <x v="173"/>
    <x v="7"/>
    <x v="0"/>
    <x v="0"/>
    <x v="106"/>
    <x v="22"/>
  </r>
  <r>
    <x v="173"/>
    <x v="7"/>
    <x v="0"/>
    <x v="0"/>
    <x v="92"/>
    <x v="22"/>
  </r>
  <r>
    <x v="173"/>
    <x v="7"/>
    <x v="0"/>
    <x v="0"/>
    <x v="116"/>
    <x v="22"/>
  </r>
  <r>
    <x v="173"/>
    <x v="7"/>
    <x v="0"/>
    <x v="0"/>
    <x v="41"/>
    <x v="22"/>
  </r>
  <r>
    <x v="173"/>
    <x v="359"/>
    <x v="124"/>
    <x v="12"/>
    <x v="245"/>
    <x v="22"/>
  </r>
  <r>
    <x v="174"/>
    <x v="7"/>
    <x v="0"/>
    <x v="0"/>
    <x v="246"/>
    <x v="22"/>
  </r>
  <r>
    <x v="174"/>
    <x v="7"/>
    <x v="0"/>
    <x v="0"/>
    <x v="85"/>
    <x v="22"/>
  </r>
  <r>
    <x v="174"/>
    <x v="7"/>
    <x v="0"/>
    <x v="0"/>
    <x v="189"/>
    <x v="22"/>
  </r>
  <r>
    <x v="174"/>
    <x v="7"/>
    <x v="0"/>
    <x v="0"/>
    <x v="229"/>
    <x v="22"/>
  </r>
  <r>
    <x v="174"/>
    <x v="447"/>
    <x v="0"/>
    <x v="0"/>
    <x v="0"/>
    <x v="0"/>
  </r>
  <r>
    <x v="175"/>
    <x v="7"/>
    <x v="0"/>
    <x v="0"/>
    <x v="171"/>
    <x v="22"/>
  </r>
  <r>
    <x v="175"/>
    <x v="7"/>
    <x v="0"/>
    <x v="0"/>
    <x v="81"/>
    <x v="22"/>
  </r>
  <r>
    <x v="175"/>
    <x v="7"/>
    <x v="0"/>
    <x v="0"/>
    <x v="83"/>
    <x v="22"/>
  </r>
  <r>
    <x v="175"/>
    <x v="7"/>
    <x v="0"/>
    <x v="0"/>
    <x v="144"/>
    <x v="22"/>
  </r>
  <r>
    <x v="175"/>
    <x v="7"/>
    <x v="0"/>
    <x v="0"/>
    <x v="247"/>
    <x v="22"/>
  </r>
  <r>
    <x v="175"/>
    <x v="7"/>
    <x v="0"/>
    <x v="0"/>
    <x v="128"/>
    <x v="22"/>
  </r>
  <r>
    <x v="176"/>
    <x v="7"/>
    <x v="0"/>
    <x v="0"/>
    <x v="187"/>
    <x v="22"/>
  </r>
  <r>
    <x v="176"/>
    <x v="7"/>
    <x v="0"/>
    <x v="0"/>
    <x v="172"/>
    <x v="22"/>
  </r>
  <r>
    <x v="176"/>
    <x v="7"/>
    <x v="0"/>
    <x v="0"/>
    <x v="115"/>
    <x v="22"/>
  </r>
  <r>
    <x v="176"/>
    <x v="7"/>
    <x v="0"/>
    <x v="0"/>
    <x v="83"/>
    <x v="22"/>
  </r>
  <r>
    <x v="176"/>
    <x v="7"/>
    <x v="0"/>
    <x v="0"/>
    <x v="145"/>
    <x v="22"/>
  </r>
  <r>
    <x v="176"/>
    <x v="7"/>
    <x v="0"/>
    <x v="0"/>
    <x v="145"/>
    <x v="22"/>
  </r>
  <r>
    <x v="176"/>
    <x v="7"/>
    <x v="0"/>
    <x v="0"/>
    <x v="248"/>
    <x v="22"/>
  </r>
  <r>
    <x v="176"/>
    <x v="7"/>
    <x v="0"/>
    <x v="0"/>
    <x v="92"/>
    <x v="22"/>
  </r>
  <r>
    <x v="176"/>
    <x v="7"/>
    <x v="0"/>
    <x v="0"/>
    <x v="116"/>
    <x v="22"/>
  </r>
  <r>
    <x v="176"/>
    <x v="7"/>
    <x v="0"/>
    <x v="0"/>
    <x v="184"/>
    <x v="22"/>
  </r>
  <r>
    <x v="176"/>
    <x v="7"/>
    <x v="0"/>
    <x v="0"/>
    <x v="107"/>
    <x v="22"/>
  </r>
  <r>
    <x v="176"/>
    <x v="7"/>
    <x v="0"/>
    <x v="0"/>
    <x v="249"/>
    <x v="22"/>
  </r>
  <r>
    <x v="176"/>
    <x v="359"/>
    <x v="124"/>
    <x v="23"/>
    <x v="243"/>
    <x v="22"/>
  </r>
  <r>
    <x v="176"/>
    <x v="448"/>
    <x v="0"/>
    <x v="0"/>
    <x v="10"/>
    <x v="0"/>
  </r>
  <r>
    <x v="176"/>
    <x v="449"/>
    <x v="0"/>
    <x v="0"/>
    <x v="2"/>
    <x v="25"/>
  </r>
  <r>
    <x v="177"/>
    <x v="7"/>
    <x v="0"/>
    <x v="0"/>
    <x v="171"/>
    <x v="22"/>
  </r>
  <r>
    <x v="177"/>
    <x v="7"/>
    <x v="0"/>
    <x v="0"/>
    <x v="146"/>
    <x v="22"/>
  </r>
  <r>
    <x v="177"/>
    <x v="7"/>
    <x v="0"/>
    <x v="0"/>
    <x v="91"/>
    <x v="22"/>
  </r>
  <r>
    <x v="177"/>
    <x v="7"/>
    <x v="0"/>
    <x v="0"/>
    <x v="92"/>
    <x v="22"/>
  </r>
  <r>
    <x v="177"/>
    <x v="7"/>
    <x v="0"/>
    <x v="0"/>
    <x v="127"/>
    <x v="22"/>
  </r>
  <r>
    <x v="177"/>
    <x v="359"/>
    <x v="124"/>
    <x v="23"/>
    <x v="250"/>
    <x v="22"/>
  </r>
  <r>
    <x v="178"/>
    <x v="7"/>
    <x v="0"/>
    <x v="0"/>
    <x v="141"/>
    <x v="22"/>
  </r>
  <r>
    <x v="178"/>
    <x v="7"/>
    <x v="0"/>
    <x v="0"/>
    <x v="93"/>
    <x v="22"/>
  </r>
  <r>
    <x v="178"/>
    <x v="359"/>
    <x v="124"/>
    <x v="23"/>
    <x v="251"/>
    <x v="22"/>
  </r>
  <r>
    <x v="178"/>
    <x v="450"/>
    <x v="136"/>
    <x v="0"/>
    <x v="2"/>
    <x v="24"/>
  </r>
  <r>
    <x v="179"/>
    <x v="451"/>
    <x v="0"/>
    <x v="0"/>
    <x v="26"/>
    <x v="0"/>
  </r>
  <r>
    <x v="179"/>
    <x v="452"/>
    <x v="0"/>
    <x v="0"/>
    <x v="2"/>
    <x v="0"/>
  </r>
  <r>
    <x v="179"/>
    <x v="7"/>
    <x v="0"/>
    <x v="0"/>
    <x v="85"/>
    <x v="22"/>
  </r>
  <r>
    <x v="179"/>
    <x v="7"/>
    <x v="0"/>
    <x v="0"/>
    <x v="75"/>
    <x v="22"/>
  </r>
  <r>
    <x v="179"/>
    <x v="7"/>
    <x v="0"/>
    <x v="0"/>
    <x v="141"/>
    <x v="22"/>
  </r>
  <r>
    <x v="179"/>
    <x v="7"/>
    <x v="0"/>
    <x v="0"/>
    <x v="173"/>
    <x v="22"/>
  </r>
  <r>
    <x v="179"/>
    <x v="7"/>
    <x v="0"/>
    <x v="0"/>
    <x v="207"/>
    <x v="22"/>
  </r>
  <r>
    <x v="179"/>
    <x v="7"/>
    <x v="0"/>
    <x v="0"/>
    <x v="218"/>
    <x v="22"/>
  </r>
  <r>
    <x v="179"/>
    <x v="7"/>
    <x v="0"/>
    <x v="0"/>
    <x v="252"/>
    <x v="22"/>
  </r>
  <r>
    <x v="180"/>
    <x v="7"/>
    <x v="0"/>
    <x v="0"/>
    <x v="118"/>
    <x v="22"/>
  </r>
  <r>
    <x v="180"/>
    <x v="7"/>
    <x v="0"/>
    <x v="0"/>
    <x v="133"/>
    <x v="22"/>
  </r>
  <r>
    <x v="180"/>
    <x v="7"/>
    <x v="0"/>
    <x v="0"/>
    <x v="170"/>
    <x v="22"/>
  </r>
  <r>
    <x v="180"/>
    <x v="7"/>
    <x v="0"/>
    <x v="0"/>
    <x v="155"/>
    <x v="22"/>
  </r>
  <r>
    <x v="180"/>
    <x v="7"/>
    <x v="0"/>
    <x v="0"/>
    <x v="106"/>
    <x v="22"/>
  </r>
  <r>
    <x v="180"/>
    <x v="7"/>
    <x v="0"/>
    <x v="0"/>
    <x v="106"/>
    <x v="22"/>
  </r>
  <r>
    <x v="180"/>
    <x v="7"/>
    <x v="0"/>
    <x v="0"/>
    <x v="106"/>
    <x v="22"/>
  </r>
  <r>
    <x v="180"/>
    <x v="7"/>
    <x v="0"/>
    <x v="0"/>
    <x v="232"/>
    <x v="22"/>
  </r>
  <r>
    <x v="180"/>
    <x v="7"/>
    <x v="0"/>
    <x v="0"/>
    <x v="146"/>
    <x v="22"/>
  </r>
  <r>
    <x v="180"/>
    <x v="7"/>
    <x v="0"/>
    <x v="0"/>
    <x v="92"/>
    <x v="22"/>
  </r>
  <r>
    <x v="180"/>
    <x v="7"/>
    <x v="0"/>
    <x v="0"/>
    <x v="89"/>
    <x v="22"/>
  </r>
  <r>
    <x v="180"/>
    <x v="7"/>
    <x v="0"/>
    <x v="0"/>
    <x v="135"/>
    <x v="22"/>
  </r>
  <r>
    <x v="180"/>
    <x v="7"/>
    <x v="0"/>
    <x v="0"/>
    <x v="173"/>
    <x v="22"/>
  </r>
  <r>
    <x v="180"/>
    <x v="7"/>
    <x v="0"/>
    <x v="0"/>
    <x v="40"/>
    <x v="22"/>
  </r>
  <r>
    <x v="180"/>
    <x v="359"/>
    <x v="124"/>
    <x v="23"/>
    <x v="253"/>
    <x v="22"/>
  </r>
  <r>
    <x v="181"/>
    <x v="7"/>
    <x v="0"/>
    <x v="0"/>
    <x v="142"/>
    <x v="22"/>
  </r>
  <r>
    <x v="181"/>
    <x v="7"/>
    <x v="0"/>
    <x v="0"/>
    <x v="232"/>
    <x v="22"/>
  </r>
  <r>
    <x v="181"/>
    <x v="7"/>
    <x v="0"/>
    <x v="0"/>
    <x v="92"/>
    <x v="22"/>
  </r>
  <r>
    <x v="181"/>
    <x v="7"/>
    <x v="0"/>
    <x v="0"/>
    <x v="249"/>
    <x v="22"/>
  </r>
  <r>
    <x v="181"/>
    <x v="7"/>
    <x v="0"/>
    <x v="0"/>
    <x v="218"/>
    <x v="22"/>
  </r>
  <r>
    <x v="181"/>
    <x v="359"/>
    <x v="124"/>
    <x v="23"/>
    <x v="254"/>
    <x v="22"/>
  </r>
  <r>
    <x v="181"/>
    <x v="453"/>
    <x v="0"/>
    <x v="0"/>
    <x v="255"/>
    <x v="0"/>
  </r>
  <r>
    <x v="181"/>
    <x v="454"/>
    <x v="0"/>
    <x v="0"/>
    <x v="0"/>
    <x v="0"/>
  </r>
  <r>
    <x v="182"/>
    <x v="7"/>
    <x v="0"/>
    <x v="0"/>
    <x v="163"/>
    <x v="22"/>
  </r>
  <r>
    <x v="182"/>
    <x v="7"/>
    <x v="0"/>
    <x v="0"/>
    <x v="170"/>
    <x v="22"/>
  </r>
  <r>
    <x v="182"/>
    <x v="7"/>
    <x v="0"/>
    <x v="0"/>
    <x v="168"/>
    <x v="22"/>
  </r>
  <r>
    <x v="182"/>
    <x v="7"/>
    <x v="0"/>
    <x v="0"/>
    <x v="90"/>
    <x v="22"/>
  </r>
  <r>
    <x v="182"/>
    <x v="7"/>
    <x v="0"/>
    <x v="0"/>
    <x v="197"/>
    <x v="22"/>
  </r>
  <r>
    <x v="182"/>
    <x v="7"/>
    <x v="0"/>
    <x v="0"/>
    <x v="89"/>
    <x v="22"/>
  </r>
  <r>
    <x v="182"/>
    <x v="7"/>
    <x v="0"/>
    <x v="0"/>
    <x v="256"/>
    <x v="22"/>
  </r>
  <r>
    <x v="182"/>
    <x v="7"/>
    <x v="0"/>
    <x v="0"/>
    <x v="156"/>
    <x v="22"/>
  </r>
  <r>
    <x v="182"/>
    <x v="7"/>
    <x v="0"/>
    <x v="0"/>
    <x v="41"/>
    <x v="22"/>
  </r>
  <r>
    <x v="182"/>
    <x v="7"/>
    <x v="0"/>
    <x v="0"/>
    <x v="257"/>
    <x v="22"/>
  </r>
  <r>
    <x v="182"/>
    <x v="359"/>
    <x v="124"/>
    <x v="23"/>
    <x v="258"/>
    <x v="22"/>
  </r>
  <r>
    <x v="182"/>
    <x v="455"/>
    <x v="0"/>
    <x v="0"/>
    <x v="0"/>
    <x v="22"/>
  </r>
  <r>
    <x v="182"/>
    <x v="450"/>
    <x v="136"/>
    <x v="0"/>
    <x v="42"/>
    <x v="24"/>
  </r>
  <r>
    <x v="183"/>
    <x v="7"/>
    <x v="0"/>
    <x v="0"/>
    <x v="134"/>
    <x v="22"/>
  </r>
  <r>
    <x v="183"/>
    <x v="359"/>
    <x v="124"/>
    <x v="23"/>
    <x v="259"/>
    <x v="22"/>
  </r>
  <r>
    <x v="183"/>
    <x v="456"/>
    <x v="35"/>
    <x v="0"/>
    <x v="2"/>
    <x v="25"/>
  </r>
  <r>
    <x v="184"/>
    <x v="7"/>
    <x v="0"/>
    <x v="0"/>
    <x v="163"/>
    <x v="22"/>
  </r>
  <r>
    <x v="184"/>
    <x v="7"/>
    <x v="0"/>
    <x v="0"/>
    <x v="170"/>
    <x v="22"/>
  </r>
  <r>
    <x v="184"/>
    <x v="7"/>
    <x v="0"/>
    <x v="0"/>
    <x v="246"/>
    <x v="22"/>
  </r>
  <r>
    <x v="184"/>
    <x v="7"/>
    <x v="0"/>
    <x v="0"/>
    <x v="85"/>
    <x v="22"/>
  </r>
  <r>
    <x v="184"/>
    <x v="7"/>
    <x v="0"/>
    <x v="0"/>
    <x v="144"/>
    <x v="22"/>
  </r>
  <r>
    <x v="184"/>
    <x v="7"/>
    <x v="0"/>
    <x v="0"/>
    <x v="148"/>
    <x v="22"/>
  </r>
  <r>
    <x v="184"/>
    <x v="7"/>
    <x v="0"/>
    <x v="0"/>
    <x v="216"/>
    <x v="22"/>
  </r>
  <r>
    <x v="184"/>
    <x v="359"/>
    <x v="124"/>
    <x v="23"/>
    <x v="260"/>
    <x v="22"/>
  </r>
  <r>
    <x v="184"/>
    <x v="239"/>
    <x v="0"/>
    <x v="0"/>
    <x v="261"/>
    <x v="0"/>
  </r>
  <r>
    <x v="185"/>
    <x v="7"/>
    <x v="0"/>
    <x v="0"/>
    <x v="184"/>
    <x v="22"/>
  </r>
  <r>
    <x v="185"/>
    <x v="7"/>
    <x v="0"/>
    <x v="0"/>
    <x v="148"/>
    <x v="22"/>
  </r>
  <r>
    <x v="185"/>
    <x v="7"/>
    <x v="0"/>
    <x v="0"/>
    <x v="262"/>
    <x v="22"/>
  </r>
  <r>
    <x v="185"/>
    <x v="7"/>
    <x v="0"/>
    <x v="0"/>
    <x v="222"/>
    <x v="22"/>
  </r>
  <r>
    <x v="185"/>
    <x v="7"/>
    <x v="0"/>
    <x v="0"/>
    <x v="124"/>
    <x v="22"/>
  </r>
  <r>
    <x v="185"/>
    <x v="7"/>
    <x v="0"/>
    <x v="0"/>
    <x v="263"/>
    <x v="22"/>
  </r>
  <r>
    <x v="185"/>
    <x v="359"/>
    <x v="124"/>
    <x v="23"/>
    <x v="243"/>
    <x v="22"/>
  </r>
  <r>
    <x v="186"/>
    <x v="7"/>
    <x v="0"/>
    <x v="0"/>
    <x v="240"/>
    <x v="22"/>
  </r>
  <r>
    <x v="186"/>
    <x v="7"/>
    <x v="0"/>
    <x v="0"/>
    <x v="144"/>
    <x v="22"/>
  </r>
  <r>
    <x v="186"/>
    <x v="7"/>
    <x v="0"/>
    <x v="0"/>
    <x v="142"/>
    <x v="22"/>
  </r>
  <r>
    <x v="186"/>
    <x v="7"/>
    <x v="0"/>
    <x v="0"/>
    <x v="135"/>
    <x v="22"/>
  </r>
  <r>
    <x v="186"/>
    <x v="7"/>
    <x v="0"/>
    <x v="0"/>
    <x v="136"/>
    <x v="22"/>
  </r>
  <r>
    <x v="186"/>
    <x v="7"/>
    <x v="0"/>
    <x v="0"/>
    <x v="119"/>
    <x v="22"/>
  </r>
  <r>
    <x v="186"/>
    <x v="7"/>
    <x v="0"/>
    <x v="0"/>
    <x v="120"/>
    <x v="22"/>
  </r>
  <r>
    <x v="186"/>
    <x v="7"/>
    <x v="0"/>
    <x v="0"/>
    <x v="216"/>
    <x v="22"/>
  </r>
  <r>
    <x v="187"/>
    <x v="457"/>
    <x v="0"/>
    <x v="0"/>
    <x v="264"/>
    <x v="0"/>
  </r>
  <r>
    <x v="187"/>
    <x v="458"/>
    <x v="0"/>
    <x v="0"/>
    <x v="265"/>
    <x v="0"/>
  </r>
  <r>
    <x v="187"/>
    <x v="459"/>
    <x v="0"/>
    <x v="0"/>
    <x v="266"/>
    <x v="0"/>
  </r>
  <r>
    <x v="187"/>
    <x v="460"/>
    <x v="0"/>
    <x v="0"/>
    <x v="267"/>
    <x v="0"/>
  </r>
  <r>
    <x v="187"/>
    <x v="7"/>
    <x v="0"/>
    <x v="0"/>
    <x v="155"/>
    <x v="22"/>
  </r>
  <r>
    <x v="187"/>
    <x v="7"/>
    <x v="0"/>
    <x v="0"/>
    <x v="81"/>
    <x v="22"/>
  </r>
  <r>
    <x v="187"/>
    <x v="7"/>
    <x v="0"/>
    <x v="0"/>
    <x v="146"/>
    <x v="22"/>
  </r>
  <r>
    <x v="187"/>
    <x v="7"/>
    <x v="0"/>
    <x v="0"/>
    <x v="92"/>
    <x v="22"/>
  </r>
  <r>
    <x v="187"/>
    <x v="7"/>
    <x v="0"/>
    <x v="0"/>
    <x v="92"/>
    <x v="22"/>
  </r>
  <r>
    <x v="187"/>
    <x v="7"/>
    <x v="0"/>
    <x v="0"/>
    <x v="256"/>
    <x v="22"/>
  </r>
  <r>
    <x v="187"/>
    <x v="7"/>
    <x v="0"/>
    <x v="0"/>
    <x v="199"/>
    <x v="22"/>
  </r>
  <r>
    <x v="188"/>
    <x v="7"/>
    <x v="0"/>
    <x v="0"/>
    <x v="161"/>
    <x v="22"/>
  </r>
  <r>
    <x v="188"/>
    <x v="7"/>
    <x v="0"/>
    <x v="0"/>
    <x v="161"/>
    <x v="22"/>
  </r>
  <r>
    <x v="188"/>
    <x v="7"/>
    <x v="0"/>
    <x v="0"/>
    <x v="81"/>
    <x v="22"/>
  </r>
  <r>
    <x v="188"/>
    <x v="7"/>
    <x v="0"/>
    <x v="0"/>
    <x v="141"/>
    <x v="22"/>
  </r>
  <r>
    <x v="188"/>
    <x v="7"/>
    <x v="0"/>
    <x v="0"/>
    <x v="145"/>
    <x v="22"/>
  </r>
  <r>
    <x v="188"/>
    <x v="7"/>
    <x v="0"/>
    <x v="0"/>
    <x v="119"/>
    <x v="22"/>
  </r>
  <r>
    <x v="188"/>
    <x v="7"/>
    <x v="0"/>
    <x v="0"/>
    <x v="229"/>
    <x v="22"/>
  </r>
  <r>
    <x v="189"/>
    <x v="7"/>
    <x v="0"/>
    <x v="0"/>
    <x v="88"/>
    <x v="22"/>
  </r>
  <r>
    <x v="189"/>
    <x v="7"/>
    <x v="0"/>
    <x v="0"/>
    <x v="81"/>
    <x v="22"/>
  </r>
  <r>
    <x v="189"/>
    <x v="7"/>
    <x v="0"/>
    <x v="0"/>
    <x v="197"/>
    <x v="22"/>
  </r>
  <r>
    <x v="189"/>
    <x v="7"/>
    <x v="0"/>
    <x v="0"/>
    <x v="139"/>
    <x v="22"/>
  </r>
  <r>
    <x v="189"/>
    <x v="7"/>
    <x v="0"/>
    <x v="0"/>
    <x v="268"/>
    <x v="22"/>
  </r>
  <r>
    <x v="189"/>
    <x v="461"/>
    <x v="0"/>
    <x v="0"/>
    <x v="269"/>
    <x v="0"/>
  </r>
  <r>
    <x v="189"/>
    <x v="462"/>
    <x v="0"/>
    <x v="0"/>
    <x v="270"/>
    <x v="0"/>
  </r>
  <r>
    <x v="189"/>
    <x v="463"/>
    <x v="0"/>
    <x v="0"/>
    <x v="271"/>
    <x v="0"/>
  </r>
  <r>
    <x v="189"/>
    <x v="464"/>
    <x v="0"/>
    <x v="0"/>
    <x v="272"/>
    <x v="24"/>
  </r>
  <r>
    <x v="190"/>
    <x v="7"/>
    <x v="0"/>
    <x v="0"/>
    <x v="118"/>
    <x v="22"/>
  </r>
  <r>
    <x v="190"/>
    <x v="7"/>
    <x v="0"/>
    <x v="0"/>
    <x v="133"/>
    <x v="22"/>
  </r>
  <r>
    <x v="190"/>
    <x v="7"/>
    <x v="0"/>
    <x v="0"/>
    <x v="144"/>
    <x v="22"/>
  </r>
  <r>
    <x v="190"/>
    <x v="7"/>
    <x v="0"/>
    <x v="0"/>
    <x v="144"/>
    <x v="22"/>
  </r>
  <r>
    <x v="190"/>
    <x v="7"/>
    <x v="0"/>
    <x v="0"/>
    <x v="122"/>
    <x v="22"/>
  </r>
  <r>
    <x v="190"/>
    <x v="7"/>
    <x v="0"/>
    <x v="0"/>
    <x v="107"/>
    <x v="22"/>
  </r>
  <r>
    <x v="190"/>
    <x v="7"/>
    <x v="0"/>
    <x v="0"/>
    <x v="209"/>
    <x v="22"/>
  </r>
  <r>
    <x v="190"/>
    <x v="239"/>
    <x v="0"/>
    <x v="0"/>
    <x v="273"/>
    <x v="0"/>
  </r>
  <r>
    <x v="190"/>
    <x v="359"/>
    <x v="124"/>
    <x v="23"/>
    <x v="274"/>
    <x v="22"/>
  </r>
  <r>
    <x v="191"/>
    <x v="7"/>
    <x v="0"/>
    <x v="0"/>
    <x v="187"/>
    <x v="22"/>
  </r>
  <r>
    <x v="191"/>
    <x v="7"/>
    <x v="0"/>
    <x v="0"/>
    <x v="81"/>
    <x v="22"/>
  </r>
  <r>
    <x v="191"/>
    <x v="7"/>
    <x v="0"/>
    <x v="0"/>
    <x v="83"/>
    <x v="22"/>
  </r>
  <r>
    <x v="191"/>
    <x v="7"/>
    <x v="0"/>
    <x v="0"/>
    <x v="107"/>
    <x v="22"/>
  </r>
  <r>
    <x v="191"/>
    <x v="7"/>
    <x v="0"/>
    <x v="0"/>
    <x v="249"/>
    <x v="22"/>
  </r>
  <r>
    <x v="191"/>
    <x v="7"/>
    <x v="0"/>
    <x v="0"/>
    <x v="247"/>
    <x v="22"/>
  </r>
  <r>
    <x v="191"/>
    <x v="7"/>
    <x v="0"/>
    <x v="0"/>
    <x v="275"/>
    <x v="22"/>
  </r>
  <r>
    <x v="191"/>
    <x v="465"/>
    <x v="0"/>
    <x v="0"/>
    <x v="3"/>
    <x v="22"/>
  </r>
  <r>
    <x v="191"/>
    <x v="466"/>
    <x v="0"/>
    <x v="0"/>
    <x v="12"/>
    <x v="0"/>
  </r>
  <r>
    <x v="191"/>
    <x v="467"/>
    <x v="0"/>
    <x v="0"/>
    <x v="1"/>
    <x v="0"/>
  </r>
  <r>
    <x v="191"/>
    <x v="468"/>
    <x v="0"/>
    <x v="0"/>
    <x v="276"/>
    <x v="0"/>
  </r>
  <r>
    <x v="191"/>
    <x v="469"/>
    <x v="0"/>
    <x v="0"/>
    <x v="277"/>
    <x v="0"/>
  </r>
  <r>
    <x v="191"/>
    <x v="470"/>
    <x v="0"/>
    <x v="0"/>
    <x v="10"/>
    <x v="22"/>
  </r>
  <r>
    <x v="192"/>
    <x v="471"/>
    <x v="0"/>
    <x v="0"/>
    <x v="140"/>
    <x v="22"/>
  </r>
  <r>
    <x v="192"/>
    <x v="7"/>
    <x v="0"/>
    <x v="0"/>
    <x v="106"/>
    <x v="22"/>
  </r>
  <r>
    <x v="192"/>
    <x v="7"/>
    <x v="0"/>
    <x v="0"/>
    <x v="107"/>
    <x v="22"/>
  </r>
  <r>
    <x v="192"/>
    <x v="7"/>
    <x v="0"/>
    <x v="0"/>
    <x v="41"/>
    <x v="22"/>
  </r>
  <r>
    <x v="192"/>
    <x v="7"/>
    <x v="0"/>
    <x v="0"/>
    <x v="41"/>
    <x v="22"/>
  </r>
  <r>
    <x v="192"/>
    <x v="7"/>
    <x v="0"/>
    <x v="0"/>
    <x v="229"/>
    <x v="22"/>
  </r>
  <r>
    <x v="192"/>
    <x v="7"/>
    <x v="0"/>
    <x v="0"/>
    <x v="229"/>
    <x v="22"/>
  </r>
  <r>
    <x v="193"/>
    <x v="7"/>
    <x v="0"/>
    <x v="0"/>
    <x v="147"/>
    <x v="22"/>
  </r>
  <r>
    <x v="193"/>
    <x v="7"/>
    <x v="0"/>
    <x v="0"/>
    <x v="162"/>
    <x v="22"/>
  </r>
  <r>
    <x v="193"/>
    <x v="7"/>
    <x v="0"/>
    <x v="0"/>
    <x v="248"/>
    <x v="22"/>
  </r>
  <r>
    <x v="193"/>
    <x v="7"/>
    <x v="0"/>
    <x v="0"/>
    <x v="116"/>
    <x v="22"/>
  </r>
  <r>
    <x v="194"/>
    <x v="7"/>
    <x v="0"/>
    <x v="0"/>
    <x v="278"/>
    <x v="22"/>
  </r>
  <r>
    <x v="194"/>
    <x v="472"/>
    <x v="0"/>
    <x v="0"/>
    <x v="0"/>
    <x v="26"/>
  </r>
  <r>
    <x v="194"/>
    <x v="473"/>
    <x v="0"/>
    <x v="0"/>
    <x v="10"/>
    <x v="26"/>
  </r>
  <r>
    <x v="194"/>
    <x v="474"/>
    <x v="0"/>
    <x v="0"/>
    <x v="1"/>
    <x v="26"/>
  </r>
  <r>
    <x v="195"/>
    <x v="7"/>
    <x v="0"/>
    <x v="0"/>
    <x v="147"/>
    <x v="22"/>
  </r>
  <r>
    <x v="195"/>
    <x v="7"/>
    <x v="0"/>
    <x v="0"/>
    <x v="134"/>
    <x v="22"/>
  </r>
  <r>
    <x v="195"/>
    <x v="7"/>
    <x v="0"/>
    <x v="0"/>
    <x v="106"/>
    <x v="22"/>
  </r>
  <r>
    <x v="195"/>
    <x v="7"/>
    <x v="0"/>
    <x v="0"/>
    <x v="83"/>
    <x v="22"/>
  </r>
  <r>
    <x v="195"/>
    <x v="7"/>
    <x v="0"/>
    <x v="0"/>
    <x v="107"/>
    <x v="22"/>
  </r>
  <r>
    <x v="195"/>
    <x v="7"/>
    <x v="0"/>
    <x v="0"/>
    <x v="107"/>
    <x v="22"/>
  </r>
  <r>
    <x v="195"/>
    <x v="7"/>
    <x v="0"/>
    <x v="0"/>
    <x v="107"/>
    <x v="22"/>
  </r>
  <r>
    <x v="195"/>
    <x v="7"/>
    <x v="0"/>
    <x v="0"/>
    <x v="256"/>
    <x v="22"/>
  </r>
  <r>
    <x v="195"/>
    <x v="7"/>
    <x v="0"/>
    <x v="0"/>
    <x v="127"/>
    <x v="22"/>
  </r>
  <r>
    <x v="195"/>
    <x v="7"/>
    <x v="0"/>
    <x v="0"/>
    <x v="216"/>
    <x v="22"/>
  </r>
  <r>
    <x v="195"/>
    <x v="475"/>
    <x v="0"/>
    <x v="0"/>
    <x v="279"/>
    <x v="22"/>
  </r>
  <r>
    <x v="195"/>
    <x v="476"/>
    <x v="0"/>
    <x v="0"/>
    <x v="10"/>
    <x v="26"/>
  </r>
  <r>
    <x v="195"/>
    <x v="477"/>
    <x v="0"/>
    <x v="0"/>
    <x v="47"/>
    <x v="24"/>
  </r>
  <r>
    <x v="195"/>
    <x v="478"/>
    <x v="0"/>
    <x v="0"/>
    <x v="10"/>
    <x v="26"/>
  </r>
  <r>
    <x v="195"/>
    <x v="479"/>
    <x v="0"/>
    <x v="0"/>
    <x v="10"/>
    <x v="22"/>
  </r>
  <r>
    <x v="195"/>
    <x v="480"/>
    <x v="0"/>
    <x v="0"/>
    <x v="3"/>
    <x v="27"/>
  </r>
  <r>
    <x v="195"/>
    <x v="481"/>
    <x v="0"/>
    <x v="0"/>
    <x v="3"/>
    <x v="26"/>
  </r>
  <r>
    <x v="195"/>
    <x v="482"/>
    <x v="0"/>
    <x v="0"/>
    <x v="0"/>
    <x v="26"/>
  </r>
  <r>
    <x v="195"/>
    <x v="483"/>
    <x v="0"/>
    <x v="0"/>
    <x v="3"/>
    <x v="26"/>
  </r>
  <r>
    <x v="195"/>
    <x v="484"/>
    <x v="0"/>
    <x v="0"/>
    <x v="10"/>
    <x v="26"/>
  </r>
  <r>
    <x v="195"/>
    <x v="485"/>
    <x v="0"/>
    <x v="0"/>
    <x v="0"/>
    <x v="26"/>
  </r>
  <r>
    <x v="195"/>
    <x v="486"/>
    <x v="0"/>
    <x v="0"/>
    <x v="1"/>
    <x v="26"/>
  </r>
  <r>
    <x v="195"/>
    <x v="484"/>
    <x v="0"/>
    <x v="0"/>
    <x v="6"/>
    <x v="25"/>
  </r>
  <r>
    <x v="195"/>
    <x v="487"/>
    <x v="0"/>
    <x v="0"/>
    <x v="3"/>
    <x v="26"/>
  </r>
  <r>
    <x v="195"/>
    <x v="488"/>
    <x v="0"/>
    <x v="0"/>
    <x v="3"/>
    <x v="26"/>
  </r>
  <r>
    <x v="195"/>
    <x v="489"/>
    <x v="0"/>
    <x v="0"/>
    <x v="9"/>
    <x v="26"/>
  </r>
  <r>
    <x v="196"/>
    <x v="359"/>
    <x v="124"/>
    <x v="23"/>
    <x v="280"/>
    <x v="22"/>
  </r>
  <r>
    <x v="196"/>
    <x v="490"/>
    <x v="0"/>
    <x v="0"/>
    <x v="1"/>
    <x v="26"/>
  </r>
  <r>
    <x v="196"/>
    <x v="491"/>
    <x v="0"/>
    <x v="0"/>
    <x v="2"/>
    <x v="26"/>
  </r>
  <r>
    <x v="196"/>
    <x v="492"/>
    <x v="0"/>
    <x v="0"/>
    <x v="10"/>
    <x v="26"/>
  </r>
  <r>
    <x v="196"/>
    <x v="493"/>
    <x v="0"/>
    <x v="0"/>
    <x v="10"/>
    <x v="26"/>
  </r>
  <r>
    <x v="196"/>
    <x v="494"/>
    <x v="0"/>
    <x v="0"/>
    <x v="1"/>
    <x v="26"/>
  </r>
  <r>
    <x v="196"/>
    <x v="495"/>
    <x v="0"/>
    <x v="0"/>
    <x v="3"/>
    <x v="26"/>
  </r>
  <r>
    <x v="196"/>
    <x v="496"/>
    <x v="0"/>
    <x v="0"/>
    <x v="0"/>
    <x v="26"/>
  </r>
  <r>
    <x v="196"/>
    <x v="497"/>
    <x v="0"/>
    <x v="0"/>
    <x v="0"/>
    <x v="28"/>
  </r>
  <r>
    <x v="196"/>
    <x v="498"/>
    <x v="0"/>
    <x v="0"/>
    <x v="3"/>
    <x v="26"/>
  </r>
  <r>
    <x v="196"/>
    <x v="499"/>
    <x v="0"/>
    <x v="0"/>
    <x v="3"/>
    <x v="26"/>
  </r>
  <r>
    <x v="196"/>
    <x v="500"/>
    <x v="0"/>
    <x v="0"/>
    <x v="10"/>
    <x v="26"/>
  </r>
  <r>
    <x v="196"/>
    <x v="501"/>
    <x v="0"/>
    <x v="0"/>
    <x v="10"/>
    <x v="26"/>
  </r>
  <r>
    <x v="196"/>
    <x v="502"/>
    <x v="0"/>
    <x v="0"/>
    <x v="3"/>
    <x v="26"/>
  </r>
  <r>
    <x v="196"/>
    <x v="503"/>
    <x v="0"/>
    <x v="0"/>
    <x v="3"/>
    <x v="26"/>
  </r>
  <r>
    <x v="196"/>
    <x v="504"/>
    <x v="0"/>
    <x v="0"/>
    <x v="10"/>
    <x v="26"/>
  </r>
  <r>
    <x v="196"/>
    <x v="505"/>
    <x v="0"/>
    <x v="0"/>
    <x v="10"/>
    <x v="26"/>
  </r>
  <r>
    <x v="196"/>
    <x v="506"/>
    <x v="0"/>
    <x v="0"/>
    <x v="10"/>
    <x v="26"/>
  </r>
  <r>
    <x v="196"/>
    <x v="507"/>
    <x v="0"/>
    <x v="0"/>
    <x v="11"/>
    <x v="26"/>
  </r>
  <r>
    <x v="197"/>
    <x v="508"/>
    <x v="0"/>
    <x v="0"/>
    <x v="6"/>
    <x v="26"/>
  </r>
  <r>
    <x v="197"/>
    <x v="509"/>
    <x v="0"/>
    <x v="0"/>
    <x v="1"/>
    <x v="26"/>
  </r>
  <r>
    <x v="197"/>
    <x v="510"/>
    <x v="0"/>
    <x v="0"/>
    <x v="0"/>
    <x v="22"/>
  </r>
  <r>
    <x v="197"/>
    <x v="511"/>
    <x v="0"/>
    <x v="0"/>
    <x v="1"/>
    <x v="26"/>
  </r>
  <r>
    <x v="198"/>
    <x v="512"/>
    <x v="0"/>
    <x v="0"/>
    <x v="1"/>
    <x v="26"/>
  </r>
  <r>
    <x v="198"/>
    <x v="513"/>
    <x v="0"/>
    <x v="0"/>
    <x v="1"/>
    <x v="26"/>
  </r>
  <r>
    <x v="198"/>
    <x v="7"/>
    <x v="0"/>
    <x v="0"/>
    <x v="142"/>
    <x v="22"/>
  </r>
  <r>
    <x v="198"/>
    <x v="7"/>
    <x v="0"/>
    <x v="0"/>
    <x v="248"/>
    <x v="22"/>
  </r>
  <r>
    <x v="198"/>
    <x v="7"/>
    <x v="0"/>
    <x v="0"/>
    <x v="107"/>
    <x v="22"/>
  </r>
  <r>
    <x v="198"/>
    <x v="7"/>
    <x v="0"/>
    <x v="0"/>
    <x v="281"/>
    <x v="22"/>
  </r>
  <r>
    <x v="198"/>
    <x v="7"/>
    <x v="0"/>
    <x v="0"/>
    <x v="282"/>
    <x v="22"/>
  </r>
  <r>
    <x v="198"/>
    <x v="514"/>
    <x v="0"/>
    <x v="0"/>
    <x v="11"/>
    <x v="27"/>
  </r>
  <r>
    <x v="198"/>
    <x v="359"/>
    <x v="124"/>
    <x v="23"/>
    <x v="283"/>
    <x v="22"/>
  </r>
  <r>
    <x v="198"/>
    <x v="515"/>
    <x v="0"/>
    <x v="0"/>
    <x v="6"/>
    <x v="0"/>
  </r>
  <r>
    <x v="199"/>
    <x v="125"/>
    <x v="0"/>
    <x v="0"/>
    <x v="284"/>
    <x v="26"/>
  </r>
  <r>
    <x v="199"/>
    <x v="7"/>
    <x v="0"/>
    <x v="0"/>
    <x v="106"/>
    <x v="22"/>
  </r>
  <r>
    <x v="199"/>
    <x v="7"/>
    <x v="0"/>
    <x v="0"/>
    <x v="106"/>
    <x v="22"/>
  </r>
  <r>
    <x v="199"/>
    <x v="359"/>
    <x v="124"/>
    <x v="23"/>
    <x v="285"/>
    <x v="22"/>
  </r>
  <r>
    <x v="200"/>
    <x v="516"/>
    <x v="0"/>
    <x v="0"/>
    <x v="286"/>
    <x v="27"/>
  </r>
  <r>
    <x v="200"/>
    <x v="517"/>
    <x v="0"/>
    <x v="0"/>
    <x v="287"/>
    <x v="22"/>
  </r>
  <r>
    <x v="200"/>
    <x v="518"/>
    <x v="123"/>
    <x v="0"/>
    <x v="15"/>
    <x v="22"/>
  </r>
  <r>
    <x v="200"/>
    <x v="519"/>
    <x v="137"/>
    <x v="0"/>
    <x v="2"/>
    <x v="22"/>
  </r>
  <r>
    <x v="200"/>
    <x v="398"/>
    <x v="127"/>
    <x v="0"/>
    <x v="2"/>
    <x v="22"/>
  </r>
  <r>
    <x v="200"/>
    <x v="520"/>
    <x v="0"/>
    <x v="0"/>
    <x v="2"/>
    <x v="22"/>
  </r>
  <r>
    <x v="200"/>
    <x v="521"/>
    <x v="0"/>
    <x v="0"/>
    <x v="2"/>
    <x v="22"/>
  </r>
  <r>
    <x v="200"/>
    <x v="521"/>
    <x v="0"/>
    <x v="0"/>
    <x v="0"/>
    <x v="25"/>
  </r>
  <r>
    <x v="200"/>
    <x v="7"/>
    <x v="0"/>
    <x v="0"/>
    <x v="118"/>
    <x v="22"/>
  </r>
  <r>
    <x v="200"/>
    <x v="7"/>
    <x v="0"/>
    <x v="0"/>
    <x v="88"/>
    <x v="22"/>
  </r>
  <r>
    <x v="200"/>
    <x v="7"/>
    <x v="0"/>
    <x v="0"/>
    <x v="92"/>
    <x v="22"/>
  </r>
  <r>
    <x v="200"/>
    <x v="7"/>
    <x v="0"/>
    <x v="0"/>
    <x v="107"/>
    <x v="22"/>
  </r>
  <r>
    <x v="200"/>
    <x v="7"/>
    <x v="0"/>
    <x v="0"/>
    <x v="233"/>
    <x v="22"/>
  </r>
  <r>
    <x v="200"/>
    <x v="7"/>
    <x v="0"/>
    <x v="0"/>
    <x v="166"/>
    <x v="22"/>
  </r>
  <r>
    <x v="200"/>
    <x v="7"/>
    <x v="0"/>
    <x v="0"/>
    <x v="288"/>
    <x v="22"/>
  </r>
  <r>
    <x v="200"/>
    <x v="359"/>
    <x v="124"/>
    <x v="23"/>
    <x v="289"/>
    <x v="22"/>
  </r>
  <r>
    <x v="201"/>
    <x v="522"/>
    <x v="0"/>
    <x v="0"/>
    <x v="20"/>
    <x v="27"/>
  </r>
  <r>
    <x v="201"/>
    <x v="7"/>
    <x v="0"/>
    <x v="0"/>
    <x v="202"/>
    <x v="22"/>
  </r>
  <r>
    <x v="201"/>
    <x v="7"/>
    <x v="0"/>
    <x v="0"/>
    <x v="92"/>
    <x v="22"/>
  </r>
  <r>
    <x v="201"/>
    <x v="7"/>
    <x v="0"/>
    <x v="0"/>
    <x v="192"/>
    <x v="22"/>
  </r>
  <r>
    <x v="201"/>
    <x v="7"/>
    <x v="0"/>
    <x v="0"/>
    <x v="143"/>
    <x v="22"/>
  </r>
  <r>
    <x v="201"/>
    <x v="359"/>
    <x v="124"/>
    <x v="23"/>
    <x v="290"/>
    <x v="22"/>
  </r>
  <r>
    <x v="201"/>
    <x v="523"/>
    <x v="0"/>
    <x v="0"/>
    <x v="47"/>
    <x v="24"/>
  </r>
  <r>
    <x v="202"/>
    <x v="7"/>
    <x v="0"/>
    <x v="0"/>
    <x v="91"/>
    <x v="22"/>
  </r>
  <r>
    <x v="202"/>
    <x v="7"/>
    <x v="0"/>
    <x v="0"/>
    <x v="143"/>
    <x v="22"/>
  </r>
  <r>
    <x v="202"/>
    <x v="7"/>
    <x v="0"/>
    <x v="0"/>
    <x v="249"/>
    <x v="22"/>
  </r>
  <r>
    <x v="202"/>
    <x v="7"/>
    <x v="0"/>
    <x v="0"/>
    <x v="123"/>
    <x v="22"/>
  </r>
  <r>
    <x v="202"/>
    <x v="7"/>
    <x v="0"/>
    <x v="0"/>
    <x v="222"/>
    <x v="22"/>
  </r>
  <r>
    <x v="202"/>
    <x v="7"/>
    <x v="0"/>
    <x v="0"/>
    <x v="41"/>
    <x v="22"/>
  </r>
  <r>
    <x v="202"/>
    <x v="359"/>
    <x v="124"/>
    <x v="23"/>
    <x v="291"/>
    <x v="22"/>
  </r>
  <r>
    <x v="203"/>
    <x v="524"/>
    <x v="0"/>
    <x v="0"/>
    <x v="292"/>
    <x v="27"/>
  </r>
  <r>
    <x v="203"/>
    <x v="524"/>
    <x v="0"/>
    <x v="0"/>
    <x v="293"/>
    <x v="22"/>
  </r>
  <r>
    <x v="203"/>
    <x v="524"/>
    <x v="0"/>
    <x v="0"/>
    <x v="294"/>
    <x v="29"/>
  </r>
  <r>
    <x v="203"/>
    <x v="524"/>
    <x v="0"/>
    <x v="0"/>
    <x v="295"/>
    <x v="24"/>
  </r>
  <r>
    <x v="203"/>
    <x v="525"/>
    <x v="138"/>
    <x v="0"/>
    <x v="1"/>
    <x v="0"/>
  </r>
  <r>
    <x v="204"/>
    <x v="245"/>
    <x v="0"/>
    <x v="0"/>
    <x v="296"/>
    <x v="24"/>
  </r>
  <r>
    <x v="204"/>
    <x v="526"/>
    <x v="139"/>
    <x v="24"/>
    <x v="20"/>
    <x v="24"/>
  </r>
  <r>
    <x v="204"/>
    <x v="7"/>
    <x v="0"/>
    <x v="0"/>
    <x v="133"/>
    <x v="24"/>
  </r>
  <r>
    <x v="204"/>
    <x v="7"/>
    <x v="0"/>
    <x v="0"/>
    <x v="171"/>
    <x v="24"/>
  </r>
  <r>
    <x v="204"/>
    <x v="7"/>
    <x v="0"/>
    <x v="0"/>
    <x v="155"/>
    <x v="24"/>
  </r>
  <r>
    <x v="204"/>
    <x v="7"/>
    <x v="0"/>
    <x v="0"/>
    <x v="146"/>
    <x v="24"/>
  </r>
  <r>
    <x v="204"/>
    <x v="7"/>
    <x v="0"/>
    <x v="0"/>
    <x v="247"/>
    <x v="24"/>
  </r>
  <r>
    <x v="204"/>
    <x v="7"/>
    <x v="0"/>
    <x v="0"/>
    <x v="175"/>
    <x v="24"/>
  </r>
  <r>
    <x v="204"/>
    <x v="7"/>
    <x v="0"/>
    <x v="0"/>
    <x v="210"/>
    <x v="24"/>
  </r>
  <r>
    <x v="204"/>
    <x v="7"/>
    <x v="0"/>
    <x v="0"/>
    <x v="229"/>
    <x v="24"/>
  </r>
  <r>
    <x v="205"/>
    <x v="7"/>
    <x v="0"/>
    <x v="0"/>
    <x v="87"/>
    <x v="24"/>
  </r>
  <r>
    <x v="205"/>
    <x v="7"/>
    <x v="0"/>
    <x v="0"/>
    <x v="161"/>
    <x v="24"/>
  </r>
  <r>
    <x v="205"/>
    <x v="7"/>
    <x v="0"/>
    <x v="0"/>
    <x v="161"/>
    <x v="24"/>
  </r>
  <r>
    <x v="205"/>
    <x v="7"/>
    <x v="0"/>
    <x v="0"/>
    <x v="141"/>
    <x v="24"/>
  </r>
  <r>
    <x v="205"/>
    <x v="7"/>
    <x v="0"/>
    <x v="0"/>
    <x v="142"/>
    <x v="24"/>
  </r>
  <r>
    <x v="205"/>
    <x v="7"/>
    <x v="0"/>
    <x v="0"/>
    <x v="143"/>
    <x v="24"/>
  </r>
  <r>
    <x v="205"/>
    <x v="527"/>
    <x v="0"/>
    <x v="0"/>
    <x v="6"/>
    <x v="24"/>
  </r>
  <r>
    <x v="205"/>
    <x v="528"/>
    <x v="0"/>
    <x v="0"/>
    <x v="297"/>
    <x v="24"/>
  </r>
  <r>
    <x v="206"/>
    <x v="7"/>
    <x v="0"/>
    <x v="0"/>
    <x v="106"/>
    <x v="24"/>
  </r>
  <r>
    <x v="206"/>
    <x v="7"/>
    <x v="0"/>
    <x v="0"/>
    <x v="90"/>
    <x v="24"/>
  </r>
  <r>
    <x v="206"/>
    <x v="7"/>
    <x v="0"/>
    <x v="0"/>
    <x v="248"/>
    <x v="24"/>
  </r>
  <r>
    <x v="206"/>
    <x v="7"/>
    <x v="0"/>
    <x v="0"/>
    <x v="107"/>
    <x v="24"/>
  </r>
  <r>
    <x v="206"/>
    <x v="239"/>
    <x v="0"/>
    <x v="0"/>
    <x v="298"/>
    <x v="0"/>
  </r>
  <r>
    <x v="206"/>
    <x v="7"/>
    <x v="0"/>
    <x v="0"/>
    <x v="2"/>
    <x v="30"/>
  </r>
  <r>
    <x v="206"/>
    <x v="529"/>
    <x v="138"/>
    <x v="5"/>
    <x v="2"/>
    <x v="30"/>
  </r>
  <r>
    <x v="206"/>
    <x v="530"/>
    <x v="0"/>
    <x v="0"/>
    <x v="0"/>
    <x v="24"/>
  </r>
  <r>
    <x v="206"/>
    <x v="531"/>
    <x v="13"/>
    <x v="0"/>
    <x v="1"/>
    <x v="30"/>
  </r>
  <r>
    <x v="206"/>
    <x v="532"/>
    <x v="134"/>
    <x v="0"/>
    <x v="56"/>
    <x v="30"/>
  </r>
  <r>
    <x v="206"/>
    <x v="533"/>
    <x v="140"/>
    <x v="0"/>
    <x v="1"/>
    <x v="30"/>
  </r>
  <r>
    <x v="206"/>
    <x v="534"/>
    <x v="141"/>
    <x v="0"/>
    <x v="1"/>
    <x v="30"/>
  </r>
  <r>
    <x v="206"/>
    <x v="535"/>
    <x v="0"/>
    <x v="0"/>
    <x v="10"/>
    <x v="30"/>
  </r>
  <r>
    <x v="206"/>
    <x v="536"/>
    <x v="0"/>
    <x v="0"/>
    <x v="299"/>
    <x v="31"/>
  </r>
  <r>
    <x v="207"/>
    <x v="7"/>
    <x v="0"/>
    <x v="0"/>
    <x v="87"/>
    <x v="24"/>
  </r>
  <r>
    <x v="207"/>
    <x v="7"/>
    <x v="0"/>
    <x v="0"/>
    <x v="83"/>
    <x v="24"/>
  </r>
  <r>
    <x v="207"/>
    <x v="7"/>
    <x v="0"/>
    <x v="0"/>
    <x v="189"/>
    <x v="24"/>
  </r>
  <r>
    <x v="207"/>
    <x v="7"/>
    <x v="0"/>
    <x v="0"/>
    <x v="209"/>
    <x v="24"/>
  </r>
  <r>
    <x v="207"/>
    <x v="537"/>
    <x v="54"/>
    <x v="0"/>
    <x v="1"/>
    <x v="30"/>
  </r>
  <r>
    <x v="207"/>
    <x v="538"/>
    <x v="0"/>
    <x v="0"/>
    <x v="0"/>
    <x v="24"/>
  </r>
  <r>
    <x v="207"/>
    <x v="538"/>
    <x v="0"/>
    <x v="0"/>
    <x v="0"/>
    <x v="30"/>
  </r>
  <r>
    <x v="207"/>
    <x v="539"/>
    <x v="59"/>
    <x v="0"/>
    <x v="2"/>
    <x v="30"/>
  </r>
  <r>
    <x v="208"/>
    <x v="7"/>
    <x v="0"/>
    <x v="0"/>
    <x v="162"/>
    <x v="24"/>
  </r>
  <r>
    <x v="208"/>
    <x v="7"/>
    <x v="0"/>
    <x v="0"/>
    <x v="233"/>
    <x v="24"/>
  </r>
  <r>
    <x v="208"/>
    <x v="540"/>
    <x v="0"/>
    <x v="0"/>
    <x v="223"/>
    <x v="24"/>
  </r>
  <r>
    <x v="208"/>
    <x v="450"/>
    <x v="136"/>
    <x v="0"/>
    <x v="6"/>
    <x v="24"/>
  </r>
  <r>
    <x v="209"/>
    <x v="7"/>
    <x v="0"/>
    <x v="0"/>
    <x v="187"/>
    <x v="24"/>
  </r>
  <r>
    <x v="209"/>
    <x v="7"/>
    <x v="0"/>
    <x v="0"/>
    <x v="161"/>
    <x v="24"/>
  </r>
  <r>
    <x v="209"/>
    <x v="7"/>
    <x v="0"/>
    <x v="0"/>
    <x v="106"/>
    <x v="24"/>
  </r>
  <r>
    <x v="209"/>
    <x v="7"/>
    <x v="0"/>
    <x v="0"/>
    <x v="90"/>
    <x v="24"/>
  </r>
  <r>
    <x v="209"/>
    <x v="7"/>
    <x v="0"/>
    <x v="0"/>
    <x v="92"/>
    <x v="24"/>
  </r>
  <r>
    <x v="209"/>
    <x v="7"/>
    <x v="0"/>
    <x v="0"/>
    <x v="135"/>
    <x v="24"/>
  </r>
  <r>
    <x v="209"/>
    <x v="541"/>
    <x v="142"/>
    <x v="0"/>
    <x v="0"/>
    <x v="28"/>
  </r>
  <r>
    <x v="209"/>
    <x v="542"/>
    <x v="143"/>
    <x v="0"/>
    <x v="3"/>
    <x v="28"/>
  </r>
  <r>
    <x v="209"/>
    <x v="543"/>
    <x v="44"/>
    <x v="0"/>
    <x v="10"/>
    <x v="28"/>
  </r>
  <r>
    <x v="210"/>
    <x v="7"/>
    <x v="0"/>
    <x v="0"/>
    <x v="170"/>
    <x v="24"/>
  </r>
  <r>
    <x v="210"/>
    <x v="7"/>
    <x v="0"/>
    <x v="0"/>
    <x v="154"/>
    <x v="24"/>
  </r>
  <r>
    <x v="210"/>
    <x v="7"/>
    <x v="0"/>
    <x v="0"/>
    <x v="93"/>
    <x v="24"/>
  </r>
  <r>
    <x v="210"/>
    <x v="7"/>
    <x v="0"/>
    <x v="0"/>
    <x v="169"/>
    <x v="24"/>
  </r>
  <r>
    <x v="211"/>
    <x v="544"/>
    <x v="54"/>
    <x v="7"/>
    <x v="10"/>
    <x v="28"/>
  </r>
  <r>
    <x v="211"/>
    <x v="545"/>
    <x v="144"/>
    <x v="14"/>
    <x v="300"/>
    <x v="24"/>
  </r>
  <r>
    <x v="211"/>
    <x v="7"/>
    <x v="0"/>
    <x v="0"/>
    <x v="172"/>
    <x v="24"/>
  </r>
  <r>
    <x v="211"/>
    <x v="7"/>
    <x v="0"/>
    <x v="0"/>
    <x v="162"/>
    <x v="24"/>
  </r>
  <r>
    <x v="211"/>
    <x v="7"/>
    <x v="0"/>
    <x v="0"/>
    <x v="146"/>
    <x v="24"/>
  </r>
  <r>
    <x v="211"/>
    <x v="7"/>
    <x v="0"/>
    <x v="0"/>
    <x v="131"/>
    <x v="24"/>
  </r>
  <r>
    <x v="211"/>
    <x v="546"/>
    <x v="0"/>
    <x v="0"/>
    <x v="130"/>
    <x v="28"/>
  </r>
  <r>
    <x v="211"/>
    <x v="547"/>
    <x v="145"/>
    <x v="0"/>
    <x v="1"/>
    <x v="28"/>
  </r>
  <r>
    <x v="211"/>
    <x v="291"/>
    <x v="60"/>
    <x v="0"/>
    <x v="1"/>
    <x v="28"/>
  </r>
  <r>
    <x v="211"/>
    <x v="548"/>
    <x v="26"/>
    <x v="0"/>
    <x v="14"/>
    <x v="28"/>
  </r>
  <r>
    <x v="211"/>
    <x v="19"/>
    <x v="108"/>
    <x v="0"/>
    <x v="1"/>
    <x v="28"/>
  </r>
  <r>
    <x v="211"/>
    <x v="9"/>
    <x v="146"/>
    <x v="0"/>
    <x v="11"/>
    <x v="28"/>
  </r>
  <r>
    <x v="211"/>
    <x v="549"/>
    <x v="147"/>
    <x v="0"/>
    <x v="1"/>
    <x v="28"/>
  </r>
  <r>
    <x v="211"/>
    <x v="550"/>
    <x v="0"/>
    <x v="0"/>
    <x v="3"/>
    <x v="28"/>
  </r>
  <r>
    <x v="211"/>
    <x v="551"/>
    <x v="24"/>
    <x v="0"/>
    <x v="1"/>
    <x v="28"/>
  </r>
  <r>
    <x v="211"/>
    <x v="552"/>
    <x v="5"/>
    <x v="0"/>
    <x v="1"/>
    <x v="28"/>
  </r>
  <r>
    <x v="211"/>
    <x v="553"/>
    <x v="148"/>
    <x v="0"/>
    <x v="0"/>
    <x v="28"/>
  </r>
  <r>
    <x v="211"/>
    <x v="553"/>
    <x v="148"/>
    <x v="0"/>
    <x v="3"/>
    <x v="24"/>
  </r>
  <r>
    <x v="211"/>
    <x v="554"/>
    <x v="18"/>
    <x v="0"/>
    <x v="0"/>
    <x v="24"/>
  </r>
  <r>
    <x v="211"/>
    <x v="555"/>
    <x v="23"/>
    <x v="25"/>
    <x v="0"/>
    <x v="28"/>
  </r>
  <r>
    <x v="211"/>
    <x v="556"/>
    <x v="149"/>
    <x v="0"/>
    <x v="0"/>
    <x v="28"/>
  </r>
  <r>
    <x v="212"/>
    <x v="7"/>
    <x v="0"/>
    <x v="0"/>
    <x v="106"/>
    <x v="24"/>
  </r>
  <r>
    <x v="212"/>
    <x v="7"/>
    <x v="0"/>
    <x v="0"/>
    <x v="149"/>
    <x v="24"/>
  </r>
  <r>
    <x v="212"/>
    <x v="7"/>
    <x v="0"/>
    <x v="0"/>
    <x v="193"/>
    <x v="24"/>
  </r>
  <r>
    <x v="212"/>
    <x v="359"/>
    <x v="124"/>
    <x v="23"/>
    <x v="291"/>
    <x v="24"/>
  </r>
  <r>
    <x v="212"/>
    <x v="557"/>
    <x v="0"/>
    <x v="0"/>
    <x v="1"/>
    <x v="28"/>
  </r>
  <r>
    <x v="213"/>
    <x v="558"/>
    <x v="0"/>
    <x v="0"/>
    <x v="301"/>
    <x v="28"/>
  </r>
  <r>
    <x v="213"/>
    <x v="558"/>
    <x v="0"/>
    <x v="0"/>
    <x v="302"/>
    <x v="24"/>
  </r>
  <r>
    <x v="213"/>
    <x v="559"/>
    <x v="150"/>
    <x v="26"/>
    <x v="10"/>
    <x v="32"/>
  </r>
  <r>
    <x v="213"/>
    <x v="560"/>
    <x v="17"/>
    <x v="27"/>
    <x v="303"/>
    <x v="32"/>
  </r>
  <r>
    <x v="213"/>
    <x v="7"/>
    <x v="0"/>
    <x v="0"/>
    <x v="202"/>
    <x v="24"/>
  </r>
  <r>
    <x v="213"/>
    <x v="7"/>
    <x v="0"/>
    <x v="0"/>
    <x v="162"/>
    <x v="24"/>
  </r>
  <r>
    <x v="213"/>
    <x v="7"/>
    <x v="0"/>
    <x v="0"/>
    <x v="165"/>
    <x v="24"/>
  </r>
  <r>
    <x v="213"/>
    <x v="7"/>
    <x v="0"/>
    <x v="0"/>
    <x v="123"/>
    <x v="24"/>
  </r>
  <r>
    <x v="213"/>
    <x v="7"/>
    <x v="0"/>
    <x v="0"/>
    <x v="247"/>
    <x v="24"/>
  </r>
  <r>
    <x v="213"/>
    <x v="561"/>
    <x v="151"/>
    <x v="12"/>
    <x v="8"/>
    <x v="32"/>
  </r>
  <r>
    <x v="213"/>
    <x v="562"/>
    <x v="56"/>
    <x v="0"/>
    <x v="2"/>
    <x v="32"/>
  </r>
  <r>
    <x v="213"/>
    <x v="563"/>
    <x v="138"/>
    <x v="0"/>
    <x v="3"/>
    <x v="32"/>
  </r>
  <r>
    <x v="213"/>
    <x v="564"/>
    <x v="23"/>
    <x v="0"/>
    <x v="2"/>
    <x v="32"/>
  </r>
  <r>
    <x v="213"/>
    <x v="322"/>
    <x v="59"/>
    <x v="0"/>
    <x v="1"/>
    <x v="25"/>
  </r>
  <r>
    <x v="213"/>
    <x v="565"/>
    <x v="152"/>
    <x v="0"/>
    <x v="1"/>
    <x v="24"/>
  </r>
  <r>
    <x v="213"/>
    <x v="322"/>
    <x v="59"/>
    <x v="0"/>
    <x v="1"/>
    <x v="32"/>
  </r>
  <r>
    <x v="213"/>
    <x v="566"/>
    <x v="153"/>
    <x v="0"/>
    <x v="10"/>
    <x v="32"/>
  </r>
  <r>
    <x v="213"/>
    <x v="567"/>
    <x v="154"/>
    <x v="28"/>
    <x v="10"/>
    <x v="32"/>
  </r>
  <r>
    <x v="213"/>
    <x v="568"/>
    <x v="38"/>
    <x v="0"/>
    <x v="26"/>
    <x v="32"/>
  </r>
  <r>
    <x v="213"/>
    <x v="569"/>
    <x v="155"/>
    <x v="0"/>
    <x v="10"/>
    <x v="25"/>
  </r>
  <r>
    <x v="214"/>
    <x v="7"/>
    <x v="0"/>
    <x v="0"/>
    <x v="91"/>
    <x v="24"/>
  </r>
  <r>
    <x v="214"/>
    <x v="7"/>
    <x v="0"/>
    <x v="0"/>
    <x v="89"/>
    <x v="24"/>
  </r>
  <r>
    <x v="214"/>
    <x v="7"/>
    <x v="0"/>
    <x v="0"/>
    <x v="152"/>
    <x v="24"/>
  </r>
  <r>
    <x v="214"/>
    <x v="7"/>
    <x v="0"/>
    <x v="0"/>
    <x v="207"/>
    <x v="24"/>
  </r>
  <r>
    <x v="214"/>
    <x v="570"/>
    <x v="156"/>
    <x v="29"/>
    <x v="0"/>
    <x v="32"/>
  </r>
  <r>
    <x v="214"/>
    <x v="571"/>
    <x v="138"/>
    <x v="0"/>
    <x v="3"/>
    <x v="32"/>
  </r>
  <r>
    <x v="214"/>
    <x v="572"/>
    <x v="156"/>
    <x v="30"/>
    <x v="3"/>
    <x v="32"/>
  </r>
  <r>
    <x v="214"/>
    <x v="573"/>
    <x v="157"/>
    <x v="31"/>
    <x v="10"/>
    <x v="32"/>
  </r>
  <r>
    <x v="214"/>
    <x v="574"/>
    <x v="54"/>
    <x v="0"/>
    <x v="14"/>
    <x v="30"/>
  </r>
  <r>
    <x v="214"/>
    <x v="575"/>
    <x v="158"/>
    <x v="0"/>
    <x v="1"/>
    <x v="32"/>
  </r>
  <r>
    <x v="214"/>
    <x v="576"/>
    <x v="54"/>
    <x v="0"/>
    <x v="1"/>
    <x v="32"/>
  </r>
  <r>
    <x v="214"/>
    <x v="577"/>
    <x v="159"/>
    <x v="32"/>
    <x v="2"/>
    <x v="32"/>
  </r>
  <r>
    <x v="214"/>
    <x v="578"/>
    <x v="138"/>
    <x v="0"/>
    <x v="2"/>
    <x v="32"/>
  </r>
  <r>
    <x v="214"/>
    <x v="579"/>
    <x v="91"/>
    <x v="33"/>
    <x v="2"/>
    <x v="32"/>
  </r>
  <r>
    <x v="214"/>
    <x v="580"/>
    <x v="0"/>
    <x v="0"/>
    <x v="1"/>
    <x v="32"/>
  </r>
  <r>
    <x v="214"/>
    <x v="581"/>
    <x v="13"/>
    <x v="0"/>
    <x v="1"/>
    <x v="32"/>
  </r>
  <r>
    <x v="214"/>
    <x v="582"/>
    <x v="160"/>
    <x v="0"/>
    <x v="6"/>
    <x v="32"/>
  </r>
  <r>
    <x v="214"/>
    <x v="582"/>
    <x v="160"/>
    <x v="0"/>
    <x v="6"/>
    <x v="24"/>
  </r>
  <r>
    <x v="214"/>
    <x v="583"/>
    <x v="10"/>
    <x v="0"/>
    <x v="1"/>
    <x v="32"/>
  </r>
  <r>
    <x v="214"/>
    <x v="450"/>
    <x v="161"/>
    <x v="0"/>
    <x v="304"/>
    <x v="24"/>
  </r>
  <r>
    <x v="214"/>
    <x v="450"/>
    <x v="161"/>
    <x v="0"/>
    <x v="305"/>
    <x v="25"/>
  </r>
  <r>
    <x v="215"/>
    <x v="584"/>
    <x v="31"/>
    <x v="0"/>
    <x v="3"/>
    <x v="25"/>
  </r>
  <r>
    <x v="214"/>
    <x v="585"/>
    <x v="162"/>
    <x v="0"/>
    <x v="1"/>
    <x v="32"/>
  </r>
  <r>
    <x v="214"/>
    <x v="324"/>
    <x v="42"/>
    <x v="0"/>
    <x v="3"/>
    <x v="33"/>
  </r>
  <r>
    <x v="214"/>
    <x v="586"/>
    <x v="163"/>
    <x v="0"/>
    <x v="1"/>
    <x v="33"/>
  </r>
  <r>
    <x v="214"/>
    <x v="37"/>
    <x v="164"/>
    <x v="0"/>
    <x v="3"/>
    <x v="25"/>
  </r>
  <r>
    <x v="214"/>
    <x v="587"/>
    <x v="108"/>
    <x v="0"/>
    <x v="10"/>
    <x v="33"/>
  </r>
  <r>
    <x v="214"/>
    <x v="588"/>
    <x v="165"/>
    <x v="0"/>
    <x v="1"/>
    <x v="33"/>
  </r>
  <r>
    <x v="214"/>
    <x v="589"/>
    <x v="15"/>
    <x v="0"/>
    <x v="3"/>
    <x v="33"/>
  </r>
  <r>
    <x v="214"/>
    <x v="590"/>
    <x v="44"/>
    <x v="0"/>
    <x v="10"/>
    <x v="33"/>
  </r>
  <r>
    <x v="214"/>
    <x v="591"/>
    <x v="166"/>
    <x v="0"/>
    <x v="1"/>
    <x v="33"/>
  </r>
  <r>
    <x v="214"/>
    <x v="592"/>
    <x v="167"/>
    <x v="0"/>
    <x v="10"/>
    <x v="33"/>
  </r>
  <r>
    <x v="214"/>
    <x v="593"/>
    <x v="168"/>
    <x v="0"/>
    <x v="1"/>
    <x v="33"/>
  </r>
  <r>
    <x v="214"/>
    <x v="594"/>
    <x v="88"/>
    <x v="0"/>
    <x v="3"/>
    <x v="33"/>
  </r>
  <r>
    <x v="216"/>
    <x v="7"/>
    <x v="0"/>
    <x v="0"/>
    <x v="248"/>
    <x v="25"/>
  </r>
  <r>
    <x v="216"/>
    <x v="7"/>
    <x v="0"/>
    <x v="0"/>
    <x v="92"/>
    <x v="25"/>
  </r>
  <r>
    <x v="216"/>
    <x v="7"/>
    <x v="0"/>
    <x v="0"/>
    <x v="89"/>
    <x v="25"/>
  </r>
  <r>
    <x v="216"/>
    <x v="7"/>
    <x v="0"/>
    <x v="0"/>
    <x v="262"/>
    <x v="25"/>
  </r>
  <r>
    <x v="216"/>
    <x v="359"/>
    <x v="124"/>
    <x v="23"/>
    <x v="306"/>
    <x v="25"/>
  </r>
  <r>
    <x v="216"/>
    <x v="595"/>
    <x v="0"/>
    <x v="0"/>
    <x v="307"/>
    <x v="25"/>
  </r>
  <r>
    <x v="216"/>
    <x v="596"/>
    <x v="0"/>
    <x v="0"/>
    <x v="308"/>
    <x v="25"/>
  </r>
  <r>
    <x v="216"/>
    <x v="597"/>
    <x v="0"/>
    <x v="0"/>
    <x v="309"/>
    <x v="25"/>
  </r>
  <r>
    <x v="216"/>
    <x v="598"/>
    <x v="169"/>
    <x v="20"/>
    <x v="2"/>
    <x v="33"/>
  </r>
  <r>
    <x v="216"/>
    <x v="599"/>
    <x v="0"/>
    <x v="0"/>
    <x v="310"/>
    <x v="30"/>
  </r>
  <r>
    <x v="216"/>
    <x v="600"/>
    <x v="0"/>
    <x v="0"/>
    <x v="311"/>
    <x v="30"/>
  </r>
  <r>
    <x v="216"/>
    <x v="601"/>
    <x v="0"/>
    <x v="0"/>
    <x v="11"/>
    <x v="32"/>
  </r>
  <r>
    <x v="216"/>
    <x v="601"/>
    <x v="0"/>
    <x v="0"/>
    <x v="8"/>
    <x v="0"/>
  </r>
  <r>
    <x v="216"/>
    <x v="602"/>
    <x v="0"/>
    <x v="0"/>
    <x v="10"/>
    <x v="33"/>
  </r>
  <r>
    <x v="216"/>
    <x v="602"/>
    <x v="0"/>
    <x v="0"/>
    <x v="1"/>
    <x v="30"/>
  </r>
  <r>
    <x v="216"/>
    <x v="603"/>
    <x v="0"/>
    <x v="0"/>
    <x v="312"/>
    <x v="32"/>
  </r>
  <r>
    <x v="216"/>
    <x v="603"/>
    <x v="0"/>
    <x v="0"/>
    <x v="313"/>
    <x v="25"/>
  </r>
  <r>
    <x v="216"/>
    <x v="603"/>
    <x v="0"/>
    <x v="0"/>
    <x v="314"/>
    <x v="30"/>
  </r>
  <r>
    <x v="217"/>
    <x v="604"/>
    <x v="0"/>
    <x v="0"/>
    <x v="1"/>
    <x v="32"/>
  </r>
  <r>
    <x v="217"/>
    <x v="604"/>
    <x v="0"/>
    <x v="0"/>
    <x v="2"/>
    <x v="33"/>
  </r>
  <r>
    <x v="217"/>
    <x v="605"/>
    <x v="170"/>
    <x v="0"/>
    <x v="2"/>
    <x v="33"/>
  </r>
  <r>
    <x v="217"/>
    <x v="606"/>
    <x v="134"/>
    <x v="0"/>
    <x v="1"/>
    <x v="30"/>
  </r>
  <r>
    <x v="217"/>
    <x v="607"/>
    <x v="48"/>
    <x v="0"/>
    <x v="0"/>
    <x v="32"/>
  </r>
  <r>
    <x v="217"/>
    <x v="608"/>
    <x v="109"/>
    <x v="0"/>
    <x v="3"/>
    <x v="30"/>
  </r>
  <r>
    <x v="217"/>
    <x v="609"/>
    <x v="0"/>
    <x v="0"/>
    <x v="9"/>
    <x v="30"/>
  </r>
  <r>
    <x v="217"/>
    <x v="291"/>
    <x v="34"/>
    <x v="0"/>
    <x v="1"/>
    <x v="33"/>
  </r>
  <r>
    <x v="217"/>
    <x v="610"/>
    <x v="171"/>
    <x v="0"/>
    <x v="10"/>
    <x v="33"/>
  </r>
  <r>
    <x v="217"/>
    <x v="611"/>
    <x v="108"/>
    <x v="0"/>
    <x v="6"/>
    <x v="30"/>
  </r>
  <r>
    <x v="217"/>
    <x v="612"/>
    <x v="15"/>
    <x v="0"/>
    <x v="3"/>
    <x v="33"/>
  </r>
  <r>
    <x v="217"/>
    <x v="613"/>
    <x v="172"/>
    <x v="0"/>
    <x v="3"/>
    <x v="33"/>
  </r>
  <r>
    <x v="217"/>
    <x v="614"/>
    <x v="10"/>
    <x v="0"/>
    <x v="0"/>
    <x v="33"/>
  </r>
  <r>
    <x v="217"/>
    <x v="615"/>
    <x v="18"/>
    <x v="0"/>
    <x v="10"/>
    <x v="33"/>
  </r>
  <r>
    <x v="218"/>
    <x v="616"/>
    <x v="12"/>
    <x v="0"/>
    <x v="1"/>
    <x v="32"/>
  </r>
  <r>
    <x v="218"/>
    <x v="617"/>
    <x v="11"/>
    <x v="0"/>
    <x v="10"/>
    <x v="33"/>
  </r>
  <r>
    <x v="218"/>
    <x v="618"/>
    <x v="142"/>
    <x v="0"/>
    <x v="2"/>
    <x v="33"/>
  </r>
  <r>
    <x v="218"/>
    <x v="619"/>
    <x v="0"/>
    <x v="0"/>
    <x v="4"/>
    <x v="33"/>
  </r>
  <r>
    <x v="218"/>
    <x v="7"/>
    <x v="0"/>
    <x v="0"/>
    <x v="268"/>
    <x v="30"/>
  </r>
  <r>
    <x v="219"/>
    <x v="564"/>
    <x v="6"/>
    <x v="0"/>
    <x v="1"/>
    <x v="30"/>
  </r>
  <r>
    <x v="219"/>
    <x v="620"/>
    <x v="108"/>
    <x v="0"/>
    <x v="6"/>
    <x v="30"/>
  </r>
  <r>
    <x v="219"/>
    <x v="620"/>
    <x v="108"/>
    <x v="0"/>
    <x v="6"/>
    <x v="33"/>
  </r>
  <r>
    <x v="219"/>
    <x v="7"/>
    <x v="0"/>
    <x v="0"/>
    <x v="2"/>
    <x v="32"/>
  </r>
  <r>
    <x v="219"/>
    <x v="236"/>
    <x v="0"/>
    <x v="0"/>
    <x v="315"/>
    <x v="0"/>
  </r>
  <r>
    <x v="219"/>
    <x v="7"/>
    <x v="0"/>
    <x v="0"/>
    <x v="88"/>
    <x v="30"/>
  </r>
  <r>
    <x v="219"/>
    <x v="7"/>
    <x v="0"/>
    <x v="0"/>
    <x v="180"/>
    <x v="30"/>
  </r>
  <r>
    <x v="219"/>
    <x v="7"/>
    <x v="0"/>
    <x v="0"/>
    <x v="92"/>
    <x v="30"/>
  </r>
  <r>
    <x v="219"/>
    <x v="7"/>
    <x v="0"/>
    <x v="0"/>
    <x v="184"/>
    <x v="30"/>
  </r>
  <r>
    <x v="219"/>
    <x v="7"/>
    <x v="0"/>
    <x v="0"/>
    <x v="107"/>
    <x v="30"/>
  </r>
  <r>
    <x v="219"/>
    <x v="7"/>
    <x v="0"/>
    <x v="0"/>
    <x v="268"/>
    <x v="30"/>
  </r>
  <r>
    <x v="220"/>
    <x v="359"/>
    <x v="124"/>
    <x v="23"/>
    <x v="316"/>
    <x v="30"/>
  </r>
  <r>
    <x v="220"/>
    <x v="621"/>
    <x v="0"/>
    <x v="0"/>
    <x v="9"/>
    <x v="33"/>
  </r>
  <r>
    <x v="220"/>
    <x v="622"/>
    <x v="0"/>
    <x v="0"/>
    <x v="0"/>
    <x v="33"/>
  </r>
  <r>
    <x v="220"/>
    <x v="623"/>
    <x v="173"/>
    <x v="34"/>
    <x v="9"/>
    <x v="30"/>
  </r>
  <r>
    <x v="220"/>
    <x v="624"/>
    <x v="174"/>
    <x v="5"/>
    <x v="0"/>
    <x v="32"/>
  </r>
  <r>
    <x v="220"/>
    <x v="202"/>
    <x v="175"/>
    <x v="13"/>
    <x v="2"/>
    <x v="30"/>
  </r>
  <r>
    <x v="220"/>
    <x v="625"/>
    <x v="0"/>
    <x v="0"/>
    <x v="45"/>
    <x v="34"/>
  </r>
  <r>
    <x v="221"/>
    <x v="359"/>
    <x v="123"/>
    <x v="35"/>
    <x v="47"/>
    <x v="32"/>
  </r>
  <r>
    <x v="221"/>
    <x v="7"/>
    <x v="0"/>
    <x v="0"/>
    <x v="147"/>
    <x v="30"/>
  </r>
  <r>
    <x v="221"/>
    <x v="7"/>
    <x v="0"/>
    <x v="0"/>
    <x v="154"/>
    <x v="30"/>
  </r>
  <r>
    <x v="221"/>
    <x v="7"/>
    <x v="0"/>
    <x v="0"/>
    <x v="93"/>
    <x v="30"/>
  </r>
  <r>
    <x v="221"/>
    <x v="7"/>
    <x v="0"/>
    <x v="0"/>
    <x v="127"/>
    <x v="30"/>
  </r>
  <r>
    <x v="221"/>
    <x v="7"/>
    <x v="0"/>
    <x v="0"/>
    <x v="167"/>
    <x v="30"/>
  </r>
  <r>
    <x v="221"/>
    <x v="7"/>
    <x v="0"/>
    <x v="0"/>
    <x v="128"/>
    <x v="30"/>
  </r>
  <r>
    <x v="221"/>
    <x v="626"/>
    <x v="0"/>
    <x v="0"/>
    <x v="8"/>
    <x v="32"/>
  </r>
  <r>
    <x v="222"/>
    <x v="7"/>
    <x v="0"/>
    <x v="0"/>
    <x v="81"/>
    <x v="30"/>
  </r>
  <r>
    <x v="222"/>
    <x v="7"/>
    <x v="0"/>
    <x v="0"/>
    <x v="234"/>
    <x v="30"/>
  </r>
  <r>
    <x v="222"/>
    <x v="627"/>
    <x v="151"/>
    <x v="0"/>
    <x v="2"/>
    <x v="32"/>
  </r>
  <r>
    <x v="223"/>
    <x v="7"/>
    <x v="0"/>
    <x v="0"/>
    <x v="83"/>
    <x v="30"/>
  </r>
  <r>
    <x v="223"/>
    <x v="7"/>
    <x v="0"/>
    <x v="0"/>
    <x v="247"/>
    <x v="30"/>
  </r>
  <r>
    <x v="223"/>
    <x v="7"/>
    <x v="0"/>
    <x v="0"/>
    <x v="167"/>
    <x v="30"/>
  </r>
  <r>
    <x v="223"/>
    <x v="7"/>
    <x v="0"/>
    <x v="0"/>
    <x v="317"/>
    <x v="30"/>
  </r>
  <r>
    <x v="224"/>
    <x v="7"/>
    <x v="0"/>
    <x v="0"/>
    <x v="87"/>
    <x v="30"/>
  </r>
  <r>
    <x v="224"/>
    <x v="7"/>
    <x v="0"/>
    <x v="0"/>
    <x v="81"/>
    <x v="30"/>
  </r>
  <r>
    <x v="224"/>
    <x v="7"/>
    <x v="0"/>
    <x v="0"/>
    <x v="81"/>
    <x v="30"/>
  </r>
  <r>
    <x v="224"/>
    <x v="7"/>
    <x v="0"/>
    <x v="0"/>
    <x v="141"/>
    <x v="30"/>
  </r>
  <r>
    <x v="224"/>
    <x v="7"/>
    <x v="0"/>
    <x v="0"/>
    <x v="86"/>
    <x v="30"/>
  </r>
  <r>
    <x v="224"/>
    <x v="7"/>
    <x v="0"/>
    <x v="0"/>
    <x v="189"/>
    <x v="30"/>
  </r>
  <r>
    <x v="224"/>
    <x v="7"/>
    <x v="0"/>
    <x v="0"/>
    <x v="127"/>
    <x v="30"/>
  </r>
  <r>
    <x v="224"/>
    <x v="359"/>
    <x v="124"/>
    <x v="23"/>
    <x v="318"/>
    <x v="30"/>
  </r>
  <r>
    <x v="224"/>
    <x v="626"/>
    <x v="0"/>
    <x v="0"/>
    <x v="2"/>
    <x v="32"/>
  </r>
  <r>
    <x v="224"/>
    <x v="628"/>
    <x v="0"/>
    <x v="0"/>
    <x v="1"/>
    <x v="32"/>
  </r>
  <r>
    <x v="224"/>
    <x v="629"/>
    <x v="0"/>
    <x v="0"/>
    <x v="319"/>
    <x v="34"/>
  </r>
  <r>
    <x v="225"/>
    <x v="7"/>
    <x v="0"/>
    <x v="0"/>
    <x v="240"/>
    <x v="30"/>
  </r>
  <r>
    <x v="225"/>
    <x v="7"/>
    <x v="0"/>
    <x v="0"/>
    <x v="180"/>
    <x v="30"/>
  </r>
  <r>
    <x v="225"/>
    <x v="7"/>
    <x v="0"/>
    <x v="0"/>
    <x v="248"/>
    <x v="30"/>
  </r>
  <r>
    <x v="225"/>
    <x v="7"/>
    <x v="0"/>
    <x v="0"/>
    <x v="281"/>
    <x v="30"/>
  </r>
  <r>
    <x v="225"/>
    <x v="7"/>
    <x v="0"/>
    <x v="0"/>
    <x v="128"/>
    <x v="30"/>
  </r>
  <r>
    <x v="226"/>
    <x v="630"/>
    <x v="0"/>
    <x v="0"/>
    <x v="47"/>
    <x v="34"/>
  </r>
  <r>
    <x v="226"/>
    <x v="631"/>
    <x v="0"/>
    <x v="0"/>
    <x v="1"/>
    <x v="32"/>
  </r>
  <r>
    <x v="227"/>
    <x v="7"/>
    <x v="0"/>
    <x v="0"/>
    <x v="172"/>
    <x v="30"/>
  </r>
  <r>
    <x v="227"/>
    <x v="7"/>
    <x v="0"/>
    <x v="0"/>
    <x v="142"/>
    <x v="30"/>
  </r>
  <r>
    <x v="227"/>
    <x v="7"/>
    <x v="0"/>
    <x v="0"/>
    <x v="216"/>
    <x v="30"/>
  </r>
  <r>
    <x v="227"/>
    <x v="632"/>
    <x v="176"/>
    <x v="36"/>
    <x v="10"/>
    <x v="32"/>
  </r>
  <r>
    <x v="227"/>
    <x v="633"/>
    <x v="0"/>
    <x v="0"/>
    <x v="320"/>
    <x v="34"/>
  </r>
  <r>
    <x v="227"/>
    <x v="634"/>
    <x v="0"/>
    <x v="0"/>
    <x v="321"/>
    <x v="34"/>
  </r>
  <r>
    <x v="227"/>
    <x v="635"/>
    <x v="0"/>
    <x v="0"/>
    <x v="322"/>
    <x v="34"/>
  </r>
  <r>
    <x v="227"/>
    <x v="636"/>
    <x v="0"/>
    <x v="0"/>
    <x v="36"/>
    <x v="34"/>
  </r>
  <r>
    <x v="227"/>
    <x v="637"/>
    <x v="0"/>
    <x v="0"/>
    <x v="14"/>
    <x v="34"/>
  </r>
  <r>
    <x v="227"/>
    <x v="638"/>
    <x v="0"/>
    <x v="0"/>
    <x v="323"/>
    <x v="34"/>
  </r>
  <r>
    <x v="228"/>
    <x v="639"/>
    <x v="0"/>
    <x v="0"/>
    <x v="324"/>
    <x v="30"/>
  </r>
  <r>
    <x v="228"/>
    <x v="640"/>
    <x v="0"/>
    <x v="0"/>
    <x v="325"/>
    <x v="30"/>
  </r>
  <r>
    <x v="228"/>
    <x v="641"/>
    <x v="0"/>
    <x v="0"/>
    <x v="326"/>
    <x v="30"/>
  </r>
  <r>
    <x v="228"/>
    <x v="642"/>
    <x v="0"/>
    <x v="0"/>
    <x v="327"/>
    <x v="30"/>
  </r>
  <r>
    <x v="228"/>
    <x v="7"/>
    <x v="0"/>
    <x v="0"/>
    <x v="106"/>
    <x v="30"/>
  </r>
  <r>
    <x v="228"/>
    <x v="7"/>
    <x v="0"/>
    <x v="0"/>
    <x v="180"/>
    <x v="30"/>
  </r>
  <r>
    <x v="228"/>
    <x v="7"/>
    <x v="0"/>
    <x v="0"/>
    <x v="131"/>
    <x v="30"/>
  </r>
  <r>
    <x v="228"/>
    <x v="7"/>
    <x v="0"/>
    <x v="0"/>
    <x v="328"/>
    <x v="30"/>
  </r>
  <r>
    <x v="228"/>
    <x v="643"/>
    <x v="0"/>
    <x v="0"/>
    <x v="0"/>
    <x v="34"/>
  </r>
  <r>
    <x v="228"/>
    <x v="644"/>
    <x v="0"/>
    <x v="0"/>
    <x v="47"/>
    <x v="30"/>
  </r>
  <r>
    <x v="228"/>
    <x v="626"/>
    <x v="0"/>
    <x v="0"/>
    <x v="8"/>
    <x v="32"/>
  </r>
  <r>
    <x v="229"/>
    <x v="645"/>
    <x v="0"/>
    <x v="0"/>
    <x v="10"/>
    <x v="30"/>
  </r>
  <r>
    <x v="229"/>
    <x v="646"/>
    <x v="0"/>
    <x v="0"/>
    <x v="140"/>
    <x v="30"/>
  </r>
  <r>
    <x v="229"/>
    <x v="647"/>
    <x v="0"/>
    <x v="0"/>
    <x v="2"/>
    <x v="32"/>
  </r>
  <r>
    <x v="229"/>
    <x v="7"/>
    <x v="0"/>
    <x v="0"/>
    <x v="149"/>
    <x v="30"/>
  </r>
  <r>
    <x v="229"/>
    <x v="648"/>
    <x v="0"/>
    <x v="0"/>
    <x v="329"/>
    <x v="30"/>
  </r>
  <r>
    <x v="229"/>
    <x v="649"/>
    <x v="0"/>
    <x v="0"/>
    <x v="330"/>
    <x v="30"/>
  </r>
  <r>
    <x v="229"/>
    <x v="650"/>
    <x v="0"/>
    <x v="0"/>
    <x v="331"/>
    <x v="30"/>
  </r>
  <r>
    <x v="230"/>
    <x v="7"/>
    <x v="0"/>
    <x v="0"/>
    <x v="133"/>
    <x v="30"/>
  </r>
  <r>
    <x v="230"/>
    <x v="7"/>
    <x v="0"/>
    <x v="0"/>
    <x v="128"/>
    <x v="30"/>
  </r>
  <r>
    <x v="230"/>
    <x v="7"/>
    <x v="0"/>
    <x v="0"/>
    <x v="156"/>
    <x v="30"/>
  </r>
  <r>
    <x v="230"/>
    <x v="7"/>
    <x v="0"/>
    <x v="0"/>
    <x v="196"/>
    <x v="30"/>
  </r>
  <r>
    <x v="230"/>
    <x v="651"/>
    <x v="0"/>
    <x v="0"/>
    <x v="332"/>
    <x v="34"/>
  </r>
  <r>
    <x v="230"/>
    <x v="652"/>
    <x v="0"/>
    <x v="0"/>
    <x v="333"/>
    <x v="34"/>
  </r>
  <r>
    <x v="230"/>
    <x v="653"/>
    <x v="0"/>
    <x v="0"/>
    <x v="0"/>
    <x v="34"/>
  </r>
  <r>
    <x v="231"/>
    <x v="7"/>
    <x v="0"/>
    <x v="0"/>
    <x v="118"/>
    <x v="30"/>
  </r>
  <r>
    <x v="231"/>
    <x v="7"/>
    <x v="0"/>
    <x v="0"/>
    <x v="202"/>
    <x v="30"/>
  </r>
  <r>
    <x v="231"/>
    <x v="7"/>
    <x v="0"/>
    <x v="0"/>
    <x v="175"/>
    <x v="30"/>
  </r>
  <r>
    <x v="231"/>
    <x v="654"/>
    <x v="0"/>
    <x v="0"/>
    <x v="9"/>
    <x v="31"/>
  </r>
  <r>
    <x v="231"/>
    <x v="655"/>
    <x v="0"/>
    <x v="0"/>
    <x v="0"/>
    <x v="31"/>
  </r>
  <r>
    <x v="231"/>
    <x v="656"/>
    <x v="0"/>
    <x v="0"/>
    <x v="1"/>
    <x v="30"/>
  </r>
  <r>
    <x v="231"/>
    <x v="657"/>
    <x v="0"/>
    <x v="0"/>
    <x v="334"/>
    <x v="31"/>
  </r>
  <r>
    <x v="231"/>
    <x v="658"/>
    <x v="0"/>
    <x v="0"/>
    <x v="3"/>
    <x v="31"/>
  </r>
  <r>
    <x v="231"/>
    <x v="659"/>
    <x v="0"/>
    <x v="0"/>
    <x v="10"/>
    <x v="31"/>
  </r>
  <r>
    <x v="231"/>
    <x v="660"/>
    <x v="0"/>
    <x v="0"/>
    <x v="3"/>
    <x v="31"/>
  </r>
  <r>
    <x v="231"/>
    <x v="661"/>
    <x v="0"/>
    <x v="0"/>
    <x v="3"/>
    <x v="31"/>
  </r>
  <r>
    <x v="232"/>
    <x v="7"/>
    <x v="0"/>
    <x v="0"/>
    <x v="163"/>
    <x v="30"/>
  </r>
  <r>
    <x v="232"/>
    <x v="7"/>
    <x v="0"/>
    <x v="0"/>
    <x v="87"/>
    <x v="30"/>
  </r>
  <r>
    <x v="232"/>
    <x v="7"/>
    <x v="0"/>
    <x v="0"/>
    <x v="134"/>
    <x v="30"/>
  </r>
  <r>
    <x v="232"/>
    <x v="7"/>
    <x v="0"/>
    <x v="0"/>
    <x v="75"/>
    <x v="30"/>
  </r>
  <r>
    <x v="232"/>
    <x v="7"/>
    <x v="0"/>
    <x v="0"/>
    <x v="145"/>
    <x v="30"/>
  </r>
  <r>
    <x v="232"/>
    <x v="7"/>
    <x v="0"/>
    <x v="0"/>
    <x v="107"/>
    <x v="30"/>
  </r>
  <r>
    <x v="232"/>
    <x v="7"/>
    <x v="0"/>
    <x v="0"/>
    <x v="209"/>
    <x v="30"/>
  </r>
  <r>
    <x v="232"/>
    <x v="662"/>
    <x v="124"/>
    <x v="37"/>
    <x v="17"/>
    <x v="31"/>
  </r>
  <r>
    <x v="232"/>
    <x v="663"/>
    <x v="0"/>
    <x v="0"/>
    <x v="3"/>
    <x v="31"/>
  </r>
  <r>
    <x v="232"/>
    <x v="664"/>
    <x v="0"/>
    <x v="0"/>
    <x v="3"/>
    <x v="31"/>
  </r>
  <r>
    <x v="232"/>
    <x v="665"/>
    <x v="0"/>
    <x v="0"/>
    <x v="8"/>
    <x v="32"/>
  </r>
  <r>
    <x v="233"/>
    <x v="7"/>
    <x v="0"/>
    <x v="0"/>
    <x v="171"/>
    <x v="30"/>
  </r>
  <r>
    <x v="233"/>
    <x v="7"/>
    <x v="0"/>
    <x v="0"/>
    <x v="90"/>
    <x v="30"/>
  </r>
  <r>
    <x v="233"/>
    <x v="7"/>
    <x v="0"/>
    <x v="0"/>
    <x v="180"/>
    <x v="30"/>
  </r>
  <r>
    <x v="233"/>
    <x v="7"/>
    <x v="0"/>
    <x v="0"/>
    <x v="91"/>
    <x v="30"/>
  </r>
  <r>
    <x v="233"/>
    <x v="7"/>
    <x v="0"/>
    <x v="0"/>
    <x v="107"/>
    <x v="30"/>
  </r>
  <r>
    <x v="233"/>
    <x v="7"/>
    <x v="0"/>
    <x v="0"/>
    <x v="107"/>
    <x v="30"/>
  </r>
  <r>
    <x v="233"/>
    <x v="7"/>
    <x v="0"/>
    <x v="0"/>
    <x v="335"/>
    <x v="30"/>
  </r>
  <r>
    <x v="233"/>
    <x v="666"/>
    <x v="0"/>
    <x v="0"/>
    <x v="0"/>
    <x v="30"/>
  </r>
  <r>
    <x v="233"/>
    <x v="667"/>
    <x v="0"/>
    <x v="0"/>
    <x v="0"/>
    <x v="34"/>
  </r>
  <r>
    <x v="233"/>
    <x v="668"/>
    <x v="0"/>
    <x v="0"/>
    <x v="55"/>
    <x v="34"/>
  </r>
  <r>
    <x v="233"/>
    <x v="669"/>
    <x v="0"/>
    <x v="0"/>
    <x v="0"/>
    <x v="34"/>
  </r>
  <r>
    <x v="234"/>
    <x v="7"/>
    <x v="0"/>
    <x v="0"/>
    <x v="168"/>
    <x v="30"/>
  </r>
  <r>
    <x v="234"/>
    <x v="7"/>
    <x v="0"/>
    <x v="0"/>
    <x v="92"/>
    <x v="30"/>
  </r>
  <r>
    <x v="234"/>
    <x v="7"/>
    <x v="0"/>
    <x v="0"/>
    <x v="93"/>
    <x v="30"/>
  </r>
  <r>
    <x v="234"/>
    <x v="359"/>
    <x v="124"/>
    <x v="23"/>
    <x v="336"/>
    <x v="30"/>
  </r>
  <r>
    <x v="235"/>
    <x v="7"/>
    <x v="0"/>
    <x v="0"/>
    <x v="87"/>
    <x v="30"/>
  </r>
  <r>
    <x v="235"/>
    <x v="7"/>
    <x v="0"/>
    <x v="0"/>
    <x v="115"/>
    <x v="30"/>
  </r>
  <r>
    <x v="235"/>
    <x v="7"/>
    <x v="0"/>
    <x v="0"/>
    <x v="224"/>
    <x v="30"/>
  </r>
  <r>
    <x v="235"/>
    <x v="7"/>
    <x v="0"/>
    <x v="0"/>
    <x v="122"/>
    <x v="30"/>
  </r>
  <r>
    <x v="236"/>
    <x v="359"/>
    <x v="124"/>
    <x v="23"/>
    <x v="337"/>
    <x v="30"/>
  </r>
  <r>
    <x v="236"/>
    <x v="359"/>
    <x v="124"/>
    <x v="23"/>
    <x v="338"/>
    <x v="30"/>
  </r>
  <r>
    <x v="236"/>
    <x v="359"/>
    <x v="124"/>
    <x v="23"/>
    <x v="316"/>
    <x v="30"/>
  </r>
  <r>
    <x v="236"/>
    <x v="670"/>
    <x v="0"/>
    <x v="0"/>
    <x v="0"/>
    <x v="34"/>
  </r>
  <r>
    <x v="236"/>
    <x v="671"/>
    <x v="0"/>
    <x v="0"/>
    <x v="339"/>
    <x v="31"/>
  </r>
  <r>
    <x v="237"/>
    <x v="7"/>
    <x v="0"/>
    <x v="0"/>
    <x v="170"/>
    <x v="30"/>
  </r>
  <r>
    <x v="237"/>
    <x v="7"/>
    <x v="0"/>
    <x v="0"/>
    <x v="106"/>
    <x v="30"/>
  </r>
  <r>
    <x v="237"/>
    <x v="7"/>
    <x v="0"/>
    <x v="0"/>
    <x v="85"/>
    <x v="30"/>
  </r>
  <r>
    <x v="237"/>
    <x v="7"/>
    <x v="0"/>
    <x v="0"/>
    <x v="81"/>
    <x v="30"/>
  </r>
  <r>
    <x v="237"/>
    <x v="7"/>
    <x v="0"/>
    <x v="0"/>
    <x v="232"/>
    <x v="30"/>
  </r>
  <r>
    <x v="237"/>
    <x v="7"/>
    <x v="0"/>
    <x v="0"/>
    <x v="92"/>
    <x v="30"/>
  </r>
  <r>
    <x v="237"/>
    <x v="7"/>
    <x v="0"/>
    <x v="0"/>
    <x v="192"/>
    <x v="30"/>
  </r>
  <r>
    <x v="237"/>
    <x v="7"/>
    <x v="0"/>
    <x v="0"/>
    <x v="249"/>
    <x v="30"/>
  </r>
  <r>
    <x v="237"/>
    <x v="7"/>
    <x v="0"/>
    <x v="0"/>
    <x v="123"/>
    <x v="30"/>
  </r>
  <r>
    <x v="237"/>
    <x v="7"/>
    <x v="0"/>
    <x v="0"/>
    <x v="256"/>
    <x v="30"/>
  </r>
  <r>
    <x v="237"/>
    <x v="7"/>
    <x v="0"/>
    <x v="0"/>
    <x v="119"/>
    <x v="30"/>
  </r>
  <r>
    <x v="237"/>
    <x v="7"/>
    <x v="0"/>
    <x v="0"/>
    <x v="340"/>
    <x v="30"/>
  </r>
  <r>
    <x v="238"/>
    <x v="7"/>
    <x v="0"/>
    <x v="0"/>
    <x v="187"/>
    <x v="30"/>
  </r>
  <r>
    <x v="238"/>
    <x v="7"/>
    <x v="0"/>
    <x v="0"/>
    <x v="187"/>
    <x v="30"/>
  </r>
  <r>
    <x v="238"/>
    <x v="7"/>
    <x v="0"/>
    <x v="0"/>
    <x v="154"/>
    <x v="30"/>
  </r>
  <r>
    <x v="238"/>
    <x v="7"/>
    <x v="0"/>
    <x v="0"/>
    <x v="232"/>
    <x v="30"/>
  </r>
  <r>
    <x v="238"/>
    <x v="7"/>
    <x v="0"/>
    <x v="0"/>
    <x v="123"/>
    <x v="30"/>
  </r>
  <r>
    <x v="238"/>
    <x v="7"/>
    <x v="0"/>
    <x v="0"/>
    <x v="169"/>
    <x v="30"/>
  </r>
  <r>
    <x v="238"/>
    <x v="7"/>
    <x v="0"/>
    <x v="0"/>
    <x v="193"/>
    <x v="30"/>
  </r>
  <r>
    <x v="238"/>
    <x v="7"/>
    <x v="0"/>
    <x v="0"/>
    <x v="275"/>
    <x v="30"/>
  </r>
  <r>
    <x v="238"/>
    <x v="7"/>
    <x v="0"/>
    <x v="0"/>
    <x v="41"/>
    <x v="30"/>
  </r>
  <r>
    <x v="238"/>
    <x v="359"/>
    <x v="124"/>
    <x v="23"/>
    <x v="283"/>
    <x v="30"/>
  </r>
  <r>
    <x v="238"/>
    <x v="672"/>
    <x v="91"/>
    <x v="8"/>
    <x v="9"/>
    <x v="30"/>
  </r>
  <r>
    <x v="238"/>
    <x v="673"/>
    <x v="0"/>
    <x v="0"/>
    <x v="0"/>
    <x v="31"/>
  </r>
  <r>
    <x v="238"/>
    <x v="80"/>
    <x v="54"/>
    <x v="10"/>
    <x v="1"/>
    <x v="30"/>
  </r>
  <r>
    <x v="238"/>
    <x v="674"/>
    <x v="0"/>
    <x v="0"/>
    <x v="341"/>
    <x v="0"/>
  </r>
  <r>
    <x v="239"/>
    <x v="7"/>
    <x v="0"/>
    <x v="0"/>
    <x v="75"/>
    <x v="30"/>
  </r>
  <r>
    <x v="239"/>
    <x v="7"/>
    <x v="0"/>
    <x v="0"/>
    <x v="144"/>
    <x v="30"/>
  </r>
  <r>
    <x v="239"/>
    <x v="359"/>
    <x v="124"/>
    <x v="23"/>
    <x v="283"/>
    <x v="30"/>
  </r>
  <r>
    <x v="239"/>
    <x v="675"/>
    <x v="0"/>
    <x v="0"/>
    <x v="0"/>
    <x v="34"/>
  </r>
  <r>
    <x v="239"/>
    <x v="676"/>
    <x v="0"/>
    <x v="0"/>
    <x v="10"/>
    <x v="34"/>
  </r>
  <r>
    <x v="239"/>
    <x v="677"/>
    <x v="0"/>
    <x v="0"/>
    <x v="1"/>
    <x v="34"/>
  </r>
  <r>
    <x v="240"/>
    <x v="7"/>
    <x v="0"/>
    <x v="0"/>
    <x v="202"/>
    <x v="30"/>
  </r>
  <r>
    <x v="240"/>
    <x v="7"/>
    <x v="0"/>
    <x v="0"/>
    <x v="246"/>
    <x v="30"/>
  </r>
  <r>
    <x v="240"/>
    <x v="7"/>
    <x v="0"/>
    <x v="0"/>
    <x v="161"/>
    <x v="30"/>
  </r>
  <r>
    <x v="240"/>
    <x v="7"/>
    <x v="0"/>
    <x v="0"/>
    <x v="172"/>
    <x v="30"/>
  </r>
  <r>
    <x v="240"/>
    <x v="7"/>
    <x v="0"/>
    <x v="0"/>
    <x v="192"/>
    <x v="30"/>
  </r>
  <r>
    <x v="240"/>
    <x v="678"/>
    <x v="0"/>
    <x v="0"/>
    <x v="47"/>
    <x v="32"/>
  </r>
  <r>
    <x v="241"/>
    <x v="7"/>
    <x v="0"/>
    <x v="0"/>
    <x v="141"/>
    <x v="30"/>
  </r>
  <r>
    <x v="241"/>
    <x v="7"/>
    <x v="0"/>
    <x v="0"/>
    <x v="162"/>
    <x v="30"/>
  </r>
  <r>
    <x v="241"/>
    <x v="7"/>
    <x v="0"/>
    <x v="0"/>
    <x v="256"/>
    <x v="30"/>
  </r>
  <r>
    <x v="241"/>
    <x v="679"/>
    <x v="0"/>
    <x v="0"/>
    <x v="6"/>
    <x v="32"/>
  </r>
  <r>
    <x v="242"/>
    <x v="7"/>
    <x v="0"/>
    <x v="0"/>
    <x v="187"/>
    <x v="30"/>
  </r>
  <r>
    <x v="242"/>
    <x v="7"/>
    <x v="0"/>
    <x v="0"/>
    <x v="118"/>
    <x v="30"/>
  </r>
  <r>
    <x v="242"/>
    <x v="7"/>
    <x v="0"/>
    <x v="0"/>
    <x v="170"/>
    <x v="30"/>
  </r>
  <r>
    <x v="242"/>
    <x v="7"/>
    <x v="0"/>
    <x v="0"/>
    <x v="246"/>
    <x v="30"/>
  </r>
  <r>
    <x v="242"/>
    <x v="7"/>
    <x v="0"/>
    <x v="0"/>
    <x v="161"/>
    <x v="30"/>
  </r>
  <r>
    <x v="242"/>
    <x v="7"/>
    <x v="0"/>
    <x v="0"/>
    <x v="168"/>
    <x v="30"/>
  </r>
  <r>
    <x v="242"/>
    <x v="7"/>
    <x v="0"/>
    <x v="0"/>
    <x v="106"/>
    <x v="30"/>
  </r>
  <r>
    <x v="242"/>
    <x v="7"/>
    <x v="0"/>
    <x v="0"/>
    <x v="81"/>
    <x v="30"/>
  </r>
  <r>
    <x v="242"/>
    <x v="7"/>
    <x v="0"/>
    <x v="0"/>
    <x v="180"/>
    <x v="30"/>
  </r>
  <r>
    <x v="242"/>
    <x v="7"/>
    <x v="0"/>
    <x v="0"/>
    <x v="248"/>
    <x v="30"/>
  </r>
  <r>
    <x v="242"/>
    <x v="7"/>
    <x v="0"/>
    <x v="0"/>
    <x v="122"/>
    <x v="30"/>
  </r>
  <r>
    <x v="242"/>
    <x v="7"/>
    <x v="0"/>
    <x v="0"/>
    <x v="135"/>
    <x v="30"/>
  </r>
  <r>
    <x v="242"/>
    <x v="7"/>
    <x v="0"/>
    <x v="0"/>
    <x v="229"/>
    <x v="30"/>
  </r>
  <r>
    <x v="242"/>
    <x v="680"/>
    <x v="0"/>
    <x v="0"/>
    <x v="0"/>
    <x v="34"/>
  </r>
  <r>
    <x v="243"/>
    <x v="7"/>
    <x v="0"/>
    <x v="0"/>
    <x v="85"/>
    <x v="30"/>
  </r>
  <r>
    <x v="243"/>
    <x v="7"/>
    <x v="0"/>
    <x v="0"/>
    <x v="120"/>
    <x v="30"/>
  </r>
  <r>
    <x v="243"/>
    <x v="7"/>
    <x v="0"/>
    <x v="0"/>
    <x v="340"/>
    <x v="30"/>
  </r>
  <r>
    <x v="243"/>
    <x v="359"/>
    <x v="124"/>
    <x v="23"/>
    <x v="291"/>
    <x v="30"/>
  </r>
  <r>
    <x v="244"/>
    <x v="7"/>
    <x v="0"/>
    <x v="0"/>
    <x v="240"/>
    <x v="30"/>
  </r>
  <r>
    <x v="244"/>
    <x v="7"/>
    <x v="0"/>
    <x v="0"/>
    <x v="240"/>
    <x v="30"/>
  </r>
  <r>
    <x v="244"/>
    <x v="7"/>
    <x v="0"/>
    <x v="0"/>
    <x v="147"/>
    <x v="30"/>
  </r>
  <r>
    <x v="244"/>
    <x v="7"/>
    <x v="0"/>
    <x v="0"/>
    <x v="87"/>
    <x v="30"/>
  </r>
  <r>
    <x v="244"/>
    <x v="7"/>
    <x v="0"/>
    <x v="0"/>
    <x v="246"/>
    <x v="30"/>
  </r>
  <r>
    <x v="244"/>
    <x v="7"/>
    <x v="0"/>
    <x v="0"/>
    <x v="232"/>
    <x v="30"/>
  </r>
  <r>
    <x v="244"/>
    <x v="359"/>
    <x v="124"/>
    <x v="23"/>
    <x v="342"/>
    <x v="30"/>
  </r>
  <r>
    <x v="244"/>
    <x v="681"/>
    <x v="0"/>
    <x v="0"/>
    <x v="206"/>
    <x v="34"/>
  </r>
  <r>
    <x v="245"/>
    <x v="682"/>
    <x v="0"/>
    <x v="0"/>
    <x v="343"/>
    <x v="30"/>
  </r>
  <r>
    <x v="245"/>
    <x v="683"/>
    <x v="0"/>
    <x v="0"/>
    <x v="344"/>
    <x v="0"/>
  </r>
  <r>
    <x v="245"/>
    <x v="7"/>
    <x v="0"/>
    <x v="0"/>
    <x v="170"/>
    <x v="30"/>
  </r>
  <r>
    <x v="245"/>
    <x v="7"/>
    <x v="0"/>
    <x v="0"/>
    <x v="246"/>
    <x v="30"/>
  </r>
  <r>
    <x v="245"/>
    <x v="7"/>
    <x v="0"/>
    <x v="0"/>
    <x v="75"/>
    <x v="30"/>
  </r>
  <r>
    <x v="245"/>
    <x v="7"/>
    <x v="0"/>
    <x v="0"/>
    <x v="128"/>
    <x v="30"/>
  </r>
  <r>
    <x v="245"/>
    <x v="7"/>
    <x v="0"/>
    <x v="0"/>
    <x v="188"/>
    <x v="30"/>
  </r>
  <r>
    <x v="245"/>
    <x v="359"/>
    <x v="124"/>
    <x v="23"/>
    <x v="345"/>
    <x v="30"/>
  </r>
  <r>
    <x v="245"/>
    <x v="359"/>
    <x v="124"/>
    <x v="23"/>
    <x v="346"/>
    <x v="32"/>
  </r>
  <r>
    <x v="245"/>
    <x v="684"/>
    <x v="0"/>
    <x v="0"/>
    <x v="347"/>
    <x v="32"/>
  </r>
  <r>
    <x v="245"/>
    <x v="684"/>
    <x v="0"/>
    <x v="0"/>
    <x v="11"/>
    <x v="32"/>
  </r>
  <r>
    <x v="246"/>
    <x v="685"/>
    <x v="0"/>
    <x v="0"/>
    <x v="348"/>
    <x v="35"/>
  </r>
  <r>
    <x v="247"/>
    <x v="7"/>
    <x v="0"/>
    <x v="0"/>
    <x v="118"/>
    <x v="32"/>
  </r>
  <r>
    <x v="247"/>
    <x v="7"/>
    <x v="0"/>
    <x v="0"/>
    <x v="133"/>
    <x v="32"/>
  </r>
  <r>
    <x v="247"/>
    <x v="7"/>
    <x v="0"/>
    <x v="0"/>
    <x v="170"/>
    <x v="32"/>
  </r>
  <r>
    <x v="247"/>
    <x v="7"/>
    <x v="0"/>
    <x v="0"/>
    <x v="156"/>
    <x v="32"/>
  </r>
  <r>
    <x v="247"/>
    <x v="359"/>
    <x v="124"/>
    <x v="23"/>
    <x v="349"/>
    <x v="32"/>
  </r>
  <r>
    <x v="247"/>
    <x v="359"/>
    <x v="124"/>
    <x v="23"/>
    <x v="342"/>
    <x v="32"/>
  </r>
  <r>
    <x v="247"/>
    <x v="686"/>
    <x v="0"/>
    <x v="0"/>
    <x v="11"/>
    <x v="31"/>
  </r>
  <r>
    <x v="247"/>
    <x v="687"/>
    <x v="0"/>
    <x v="0"/>
    <x v="151"/>
    <x v="34"/>
  </r>
  <r>
    <x v="247"/>
    <x v="688"/>
    <x v="0"/>
    <x v="0"/>
    <x v="3"/>
    <x v="34"/>
  </r>
  <r>
    <x v="248"/>
    <x v="359"/>
    <x v="124"/>
    <x v="23"/>
    <x v="160"/>
    <x v="32"/>
  </r>
  <r>
    <x v="248"/>
    <x v="689"/>
    <x v="0"/>
    <x v="0"/>
    <x v="0"/>
    <x v="32"/>
  </r>
  <r>
    <x v="249"/>
    <x v="359"/>
    <x v="124"/>
    <x v="23"/>
    <x v="316"/>
    <x v="32"/>
  </r>
  <r>
    <x v="249"/>
    <x v="690"/>
    <x v="0"/>
    <x v="0"/>
    <x v="2"/>
    <x v="32"/>
  </r>
  <r>
    <x v="250"/>
    <x v="359"/>
    <x v="124"/>
    <x v="23"/>
    <x v="290"/>
    <x v="32"/>
  </r>
  <r>
    <x v="250"/>
    <x v="691"/>
    <x v="0"/>
    <x v="0"/>
    <x v="350"/>
    <x v="35"/>
  </r>
  <r>
    <x v="250"/>
    <x v="692"/>
    <x v="0"/>
    <x v="0"/>
    <x v="8"/>
    <x v="32"/>
  </r>
  <r>
    <x v="250"/>
    <x v="693"/>
    <x v="0"/>
    <x v="0"/>
    <x v="1"/>
    <x v="33"/>
  </r>
  <r>
    <x v="250"/>
    <x v="693"/>
    <x v="0"/>
    <x v="0"/>
    <x v="351"/>
    <x v="32"/>
  </r>
  <r>
    <x v="251"/>
    <x v="694"/>
    <x v="0"/>
    <x v="0"/>
    <x v="151"/>
    <x v="32"/>
  </r>
  <r>
    <x v="251"/>
    <x v="695"/>
    <x v="0"/>
    <x v="0"/>
    <x v="352"/>
    <x v="34"/>
  </r>
  <r>
    <x v="251"/>
    <x v="696"/>
    <x v="0"/>
    <x v="0"/>
    <x v="151"/>
    <x v="34"/>
  </r>
  <r>
    <x v="251"/>
    <x v="697"/>
    <x v="0"/>
    <x v="0"/>
    <x v="0"/>
    <x v="34"/>
  </r>
  <r>
    <x v="251"/>
    <x v="698"/>
    <x v="0"/>
    <x v="0"/>
    <x v="353"/>
    <x v="36"/>
  </r>
  <r>
    <x v="252"/>
    <x v="699"/>
    <x v="0"/>
    <x v="0"/>
    <x v="36"/>
    <x v="32"/>
  </r>
  <r>
    <x v="252"/>
    <x v="700"/>
    <x v="0"/>
    <x v="0"/>
    <x v="354"/>
    <x v="32"/>
  </r>
  <r>
    <x v="252"/>
    <x v="700"/>
    <x v="0"/>
    <x v="0"/>
    <x v="355"/>
    <x v="33"/>
  </r>
  <r>
    <x v="252"/>
    <x v="7"/>
    <x v="0"/>
    <x v="0"/>
    <x v="163"/>
    <x v="33"/>
  </r>
  <r>
    <x v="252"/>
    <x v="7"/>
    <x v="0"/>
    <x v="0"/>
    <x v="163"/>
    <x v="33"/>
  </r>
  <r>
    <x v="252"/>
    <x v="7"/>
    <x v="0"/>
    <x v="0"/>
    <x v="91"/>
    <x v="33"/>
  </r>
  <r>
    <x v="252"/>
    <x v="701"/>
    <x v="0"/>
    <x v="0"/>
    <x v="0"/>
    <x v="33"/>
  </r>
  <r>
    <x v="252"/>
    <x v="702"/>
    <x v="0"/>
    <x v="0"/>
    <x v="0"/>
    <x v="33"/>
  </r>
  <r>
    <x v="252"/>
    <x v="703"/>
    <x v="0"/>
    <x v="0"/>
    <x v="0"/>
    <x v="34"/>
  </r>
  <r>
    <x v="252"/>
    <x v="704"/>
    <x v="0"/>
    <x v="0"/>
    <x v="356"/>
    <x v="33"/>
  </r>
  <r>
    <x v="253"/>
    <x v="7"/>
    <x v="0"/>
    <x v="0"/>
    <x v="147"/>
    <x v="33"/>
  </r>
  <r>
    <x v="253"/>
    <x v="7"/>
    <x v="0"/>
    <x v="0"/>
    <x v="202"/>
    <x v="33"/>
  </r>
  <r>
    <x v="253"/>
    <x v="7"/>
    <x v="0"/>
    <x v="0"/>
    <x v="149"/>
    <x v="33"/>
  </r>
  <r>
    <x v="253"/>
    <x v="7"/>
    <x v="0"/>
    <x v="0"/>
    <x v="150"/>
    <x v="33"/>
  </r>
  <r>
    <x v="254"/>
    <x v="236"/>
    <x v="0"/>
    <x v="0"/>
    <x v="164"/>
    <x v="0"/>
  </r>
  <r>
    <x v="254"/>
    <x v="7"/>
    <x v="0"/>
    <x v="0"/>
    <x v="72"/>
    <x v="33"/>
  </r>
  <r>
    <x v="254"/>
    <x v="359"/>
    <x v="124"/>
    <x v="23"/>
    <x v="342"/>
    <x v="33"/>
  </r>
  <r>
    <x v="254"/>
    <x v="705"/>
    <x v="0"/>
    <x v="0"/>
    <x v="40"/>
    <x v="34"/>
  </r>
  <r>
    <x v="254"/>
    <x v="706"/>
    <x v="0"/>
    <x v="0"/>
    <x v="36"/>
    <x v="34"/>
  </r>
  <r>
    <x v="255"/>
    <x v="7"/>
    <x v="0"/>
    <x v="0"/>
    <x v="92"/>
    <x v="33"/>
  </r>
  <r>
    <x v="255"/>
    <x v="7"/>
    <x v="0"/>
    <x v="0"/>
    <x v="199"/>
    <x v="33"/>
  </r>
  <r>
    <x v="255"/>
    <x v="707"/>
    <x v="0"/>
    <x v="0"/>
    <x v="357"/>
    <x v="33"/>
  </r>
  <r>
    <x v="255"/>
    <x v="707"/>
    <x v="0"/>
    <x v="0"/>
    <x v="140"/>
    <x v="31"/>
  </r>
  <r>
    <x v="255"/>
    <x v="707"/>
    <x v="0"/>
    <x v="0"/>
    <x v="3"/>
    <x v="34"/>
  </r>
  <r>
    <x v="256"/>
    <x v="7"/>
    <x v="0"/>
    <x v="0"/>
    <x v="133"/>
    <x v="33"/>
  </r>
  <r>
    <x v="256"/>
    <x v="7"/>
    <x v="0"/>
    <x v="0"/>
    <x v="147"/>
    <x v="33"/>
  </r>
  <r>
    <x v="256"/>
    <x v="7"/>
    <x v="0"/>
    <x v="0"/>
    <x v="88"/>
    <x v="33"/>
  </r>
  <r>
    <x v="256"/>
    <x v="7"/>
    <x v="0"/>
    <x v="0"/>
    <x v="171"/>
    <x v="33"/>
  </r>
  <r>
    <x v="256"/>
    <x v="7"/>
    <x v="0"/>
    <x v="0"/>
    <x v="155"/>
    <x v="33"/>
  </r>
  <r>
    <x v="256"/>
    <x v="7"/>
    <x v="0"/>
    <x v="0"/>
    <x v="172"/>
    <x v="33"/>
  </r>
  <r>
    <x v="256"/>
    <x v="7"/>
    <x v="0"/>
    <x v="0"/>
    <x v="154"/>
    <x v="33"/>
  </r>
  <r>
    <x v="256"/>
    <x v="7"/>
    <x v="0"/>
    <x v="0"/>
    <x v="224"/>
    <x v="33"/>
  </r>
  <r>
    <x v="256"/>
    <x v="7"/>
    <x v="0"/>
    <x v="0"/>
    <x v="232"/>
    <x v="33"/>
  </r>
  <r>
    <x v="256"/>
    <x v="7"/>
    <x v="0"/>
    <x v="0"/>
    <x v="192"/>
    <x v="33"/>
  </r>
  <r>
    <x v="256"/>
    <x v="7"/>
    <x v="0"/>
    <x v="0"/>
    <x v="183"/>
    <x v="33"/>
  </r>
  <r>
    <x v="256"/>
    <x v="7"/>
    <x v="0"/>
    <x v="0"/>
    <x v="107"/>
    <x v="33"/>
  </r>
  <r>
    <x v="256"/>
    <x v="7"/>
    <x v="0"/>
    <x v="0"/>
    <x v="123"/>
    <x v="33"/>
  </r>
  <r>
    <x v="256"/>
    <x v="7"/>
    <x v="0"/>
    <x v="0"/>
    <x v="166"/>
    <x v="33"/>
  </r>
  <r>
    <x v="256"/>
    <x v="7"/>
    <x v="0"/>
    <x v="0"/>
    <x v="137"/>
    <x v="33"/>
  </r>
  <r>
    <x v="256"/>
    <x v="7"/>
    <x v="0"/>
    <x v="0"/>
    <x v="358"/>
    <x v="33"/>
  </r>
  <r>
    <x v="257"/>
    <x v="708"/>
    <x v="0"/>
    <x v="0"/>
    <x v="359"/>
    <x v="33"/>
  </r>
  <r>
    <x v="257"/>
    <x v="359"/>
    <x v="124"/>
    <x v="23"/>
    <x v="316"/>
    <x v="33"/>
  </r>
  <r>
    <x v="257"/>
    <x v="709"/>
    <x v="0"/>
    <x v="0"/>
    <x v="1"/>
    <x v="34"/>
  </r>
  <r>
    <x v="257"/>
    <x v="710"/>
    <x v="0"/>
    <x v="0"/>
    <x v="0"/>
    <x v="34"/>
  </r>
  <r>
    <x v="257"/>
    <x v="711"/>
    <x v="0"/>
    <x v="0"/>
    <x v="360"/>
    <x v="33"/>
  </r>
  <r>
    <x v="257"/>
    <x v="712"/>
    <x v="0"/>
    <x v="0"/>
    <x v="14"/>
    <x v="33"/>
  </r>
  <r>
    <x v="257"/>
    <x v="712"/>
    <x v="0"/>
    <x v="0"/>
    <x v="3"/>
    <x v="34"/>
  </r>
  <r>
    <x v="257"/>
    <x v="712"/>
    <x v="0"/>
    <x v="0"/>
    <x v="3"/>
    <x v="31"/>
  </r>
  <r>
    <x v="258"/>
    <x v="359"/>
    <x v="124"/>
    <x v="23"/>
    <x v="291"/>
    <x v="33"/>
  </r>
  <r>
    <x v="258"/>
    <x v="713"/>
    <x v="0"/>
    <x v="0"/>
    <x v="361"/>
    <x v="33"/>
  </r>
  <r>
    <x v="258"/>
    <x v="714"/>
    <x v="0"/>
    <x v="0"/>
    <x v="362"/>
    <x v="33"/>
  </r>
  <r>
    <x v="258"/>
    <x v="715"/>
    <x v="0"/>
    <x v="0"/>
    <x v="363"/>
    <x v="33"/>
  </r>
  <r>
    <x v="259"/>
    <x v="7"/>
    <x v="0"/>
    <x v="0"/>
    <x v="240"/>
    <x v="33"/>
  </r>
  <r>
    <x v="259"/>
    <x v="7"/>
    <x v="0"/>
    <x v="0"/>
    <x v="147"/>
    <x v="33"/>
  </r>
  <r>
    <x v="259"/>
    <x v="7"/>
    <x v="0"/>
    <x v="0"/>
    <x v="154"/>
    <x v="33"/>
  </r>
  <r>
    <x v="259"/>
    <x v="7"/>
    <x v="0"/>
    <x v="0"/>
    <x v="162"/>
    <x v="33"/>
  </r>
  <r>
    <x v="259"/>
    <x v="7"/>
    <x v="0"/>
    <x v="0"/>
    <x v="107"/>
    <x v="33"/>
  </r>
  <r>
    <x v="259"/>
    <x v="7"/>
    <x v="0"/>
    <x v="0"/>
    <x v="107"/>
    <x v="33"/>
  </r>
  <r>
    <x v="259"/>
    <x v="7"/>
    <x v="0"/>
    <x v="0"/>
    <x v="364"/>
    <x v="33"/>
  </r>
  <r>
    <x v="259"/>
    <x v="359"/>
    <x v="124"/>
    <x v="23"/>
    <x v="316"/>
    <x v="33"/>
  </r>
  <r>
    <x v="259"/>
    <x v="716"/>
    <x v="0"/>
    <x v="0"/>
    <x v="2"/>
    <x v="33"/>
  </r>
  <r>
    <x v="260"/>
    <x v="717"/>
    <x v="177"/>
    <x v="38"/>
    <x v="3"/>
    <x v="33"/>
  </r>
  <r>
    <x v="260"/>
    <x v="7"/>
    <x v="0"/>
    <x v="0"/>
    <x v="163"/>
    <x v="33"/>
  </r>
  <r>
    <x v="260"/>
    <x v="7"/>
    <x v="0"/>
    <x v="0"/>
    <x v="268"/>
    <x v="33"/>
  </r>
  <r>
    <x v="261"/>
    <x v="7"/>
    <x v="0"/>
    <x v="0"/>
    <x v="187"/>
    <x v="33"/>
  </r>
  <r>
    <x v="261"/>
    <x v="7"/>
    <x v="0"/>
    <x v="0"/>
    <x v="118"/>
    <x v="33"/>
  </r>
  <r>
    <x v="261"/>
    <x v="7"/>
    <x v="0"/>
    <x v="0"/>
    <x v="170"/>
    <x v="33"/>
  </r>
  <r>
    <x v="261"/>
    <x v="7"/>
    <x v="0"/>
    <x v="0"/>
    <x v="202"/>
    <x v="33"/>
  </r>
  <r>
    <x v="261"/>
    <x v="7"/>
    <x v="0"/>
    <x v="0"/>
    <x v="171"/>
    <x v="33"/>
  </r>
  <r>
    <x v="261"/>
    <x v="7"/>
    <x v="0"/>
    <x v="0"/>
    <x v="172"/>
    <x v="33"/>
  </r>
  <r>
    <x v="261"/>
    <x v="7"/>
    <x v="0"/>
    <x v="0"/>
    <x v="106"/>
    <x v="33"/>
  </r>
  <r>
    <x v="261"/>
    <x v="7"/>
    <x v="0"/>
    <x v="0"/>
    <x v="81"/>
    <x v="33"/>
  </r>
  <r>
    <x v="261"/>
    <x v="7"/>
    <x v="0"/>
    <x v="0"/>
    <x v="89"/>
    <x v="33"/>
  </r>
  <r>
    <x v="261"/>
    <x v="7"/>
    <x v="0"/>
    <x v="0"/>
    <x v="93"/>
    <x v="33"/>
  </r>
  <r>
    <x v="261"/>
    <x v="7"/>
    <x v="0"/>
    <x v="0"/>
    <x v="107"/>
    <x v="33"/>
  </r>
  <r>
    <x v="261"/>
    <x v="359"/>
    <x v="124"/>
    <x v="23"/>
    <x v="365"/>
    <x v="33"/>
  </r>
  <r>
    <x v="261"/>
    <x v="718"/>
    <x v="0"/>
    <x v="0"/>
    <x v="49"/>
    <x v="0"/>
  </r>
  <r>
    <x v="261"/>
    <x v="719"/>
    <x v="0"/>
    <x v="0"/>
    <x v="2"/>
    <x v="31"/>
  </r>
  <r>
    <x v="262"/>
    <x v="7"/>
    <x v="0"/>
    <x v="0"/>
    <x v="147"/>
    <x v="33"/>
  </r>
  <r>
    <x v="262"/>
    <x v="7"/>
    <x v="0"/>
    <x v="0"/>
    <x v="173"/>
    <x v="33"/>
  </r>
  <r>
    <x v="262"/>
    <x v="7"/>
    <x v="0"/>
    <x v="0"/>
    <x v="107"/>
    <x v="33"/>
  </r>
  <r>
    <x v="262"/>
    <x v="7"/>
    <x v="0"/>
    <x v="0"/>
    <x v="107"/>
    <x v="33"/>
  </r>
  <r>
    <x v="262"/>
    <x v="7"/>
    <x v="0"/>
    <x v="0"/>
    <x v="107"/>
    <x v="33"/>
  </r>
  <r>
    <x v="262"/>
    <x v="7"/>
    <x v="0"/>
    <x v="0"/>
    <x v="193"/>
    <x v="33"/>
  </r>
  <r>
    <x v="262"/>
    <x v="720"/>
    <x v="0"/>
    <x v="0"/>
    <x v="4"/>
    <x v="34"/>
  </r>
  <r>
    <x v="262"/>
    <x v="721"/>
    <x v="0"/>
    <x v="0"/>
    <x v="1"/>
    <x v="34"/>
  </r>
  <r>
    <x v="263"/>
    <x v="722"/>
    <x v="0"/>
    <x v="0"/>
    <x v="47"/>
    <x v="31"/>
  </r>
  <r>
    <x v="264"/>
    <x v="7"/>
    <x v="0"/>
    <x v="0"/>
    <x v="133"/>
    <x v="33"/>
  </r>
  <r>
    <x v="264"/>
    <x v="7"/>
    <x v="0"/>
    <x v="0"/>
    <x v="224"/>
    <x v="33"/>
  </r>
  <r>
    <x v="264"/>
    <x v="7"/>
    <x v="0"/>
    <x v="0"/>
    <x v="141"/>
    <x v="33"/>
  </r>
  <r>
    <x v="264"/>
    <x v="7"/>
    <x v="0"/>
    <x v="0"/>
    <x v="107"/>
    <x v="33"/>
  </r>
  <r>
    <x v="264"/>
    <x v="7"/>
    <x v="0"/>
    <x v="0"/>
    <x v="188"/>
    <x v="33"/>
  </r>
  <r>
    <x v="264"/>
    <x v="723"/>
    <x v="0"/>
    <x v="0"/>
    <x v="366"/>
    <x v="33"/>
  </r>
  <r>
    <x v="264"/>
    <x v="723"/>
    <x v="0"/>
    <x v="0"/>
    <x v="367"/>
    <x v="31"/>
  </r>
  <r>
    <x v="265"/>
    <x v="724"/>
    <x v="91"/>
    <x v="39"/>
    <x v="1"/>
    <x v="31"/>
  </r>
  <r>
    <x v="265"/>
    <x v="7"/>
    <x v="0"/>
    <x v="0"/>
    <x v="154"/>
    <x v="31"/>
  </r>
  <r>
    <x v="265"/>
    <x v="7"/>
    <x v="0"/>
    <x v="0"/>
    <x v="107"/>
    <x v="31"/>
  </r>
  <r>
    <x v="265"/>
    <x v="7"/>
    <x v="0"/>
    <x v="0"/>
    <x v="368"/>
    <x v="31"/>
  </r>
  <r>
    <x v="265"/>
    <x v="725"/>
    <x v="0"/>
    <x v="0"/>
    <x v="9"/>
    <x v="31"/>
  </r>
  <r>
    <x v="266"/>
    <x v="7"/>
    <x v="0"/>
    <x v="0"/>
    <x v="182"/>
    <x v="31"/>
  </r>
  <r>
    <x v="266"/>
    <x v="7"/>
    <x v="0"/>
    <x v="0"/>
    <x v="118"/>
    <x v="31"/>
  </r>
  <r>
    <x v="266"/>
    <x v="7"/>
    <x v="0"/>
    <x v="0"/>
    <x v="148"/>
    <x v="31"/>
  </r>
  <r>
    <x v="266"/>
    <x v="7"/>
    <x v="0"/>
    <x v="0"/>
    <x v="119"/>
    <x v="31"/>
  </r>
  <r>
    <x v="266"/>
    <x v="726"/>
    <x v="0"/>
    <x v="0"/>
    <x v="2"/>
    <x v="31"/>
  </r>
  <r>
    <x v="266"/>
    <x v="727"/>
    <x v="0"/>
    <x v="0"/>
    <x v="369"/>
    <x v="34"/>
  </r>
  <r>
    <x v="266"/>
    <x v="728"/>
    <x v="0"/>
    <x v="0"/>
    <x v="1"/>
    <x v="34"/>
  </r>
  <r>
    <x v="266"/>
    <x v="729"/>
    <x v="0"/>
    <x v="0"/>
    <x v="370"/>
    <x v="34"/>
  </r>
  <r>
    <x v="267"/>
    <x v="730"/>
    <x v="0"/>
    <x v="0"/>
    <x v="371"/>
    <x v="31"/>
  </r>
  <r>
    <x v="268"/>
    <x v="7"/>
    <x v="0"/>
    <x v="0"/>
    <x v="187"/>
    <x v="31"/>
  </r>
  <r>
    <x v="268"/>
    <x v="7"/>
    <x v="0"/>
    <x v="0"/>
    <x v="141"/>
    <x v="31"/>
  </r>
  <r>
    <x v="268"/>
    <x v="7"/>
    <x v="0"/>
    <x v="0"/>
    <x v="91"/>
    <x v="31"/>
  </r>
  <r>
    <x v="268"/>
    <x v="7"/>
    <x v="0"/>
    <x v="0"/>
    <x v="192"/>
    <x v="31"/>
  </r>
  <r>
    <x v="268"/>
    <x v="7"/>
    <x v="0"/>
    <x v="0"/>
    <x v="120"/>
    <x v="31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  <r>
    <x v="269"/>
    <x v="590"/>
    <x v="0"/>
    <x v="0"/>
    <x v="372"/>
    <x v="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7" cacheId="45" dataOnRows="1" applyNumberFormats="0" applyBorderFormats="0" applyFontFormats="0" applyPatternFormats="0" applyAlignmentFormats="0" applyWidthHeightFormats="1" dataCaption="Данные" updatedVersion="4" showItems="0" showMultipleLabel="0" showMemberPropertyTips="0" useAutoFormatting="1" colGrandTotals="0" itemPrintTitles="1" indent="0" compact="0" compactData="0" gridDropZones="1">
  <location ref="A49:G1169" firstHeaderRow="2" firstDataRow="2" firstDataCol="6"/>
  <pivotFields count="6">
    <pivotField axis="axisRow" compact="0" outline="0" subtotalTop="0" showAll="0" includeNewItemsInFilter="1" defaultSubtotal="0">
      <items count="500">
        <item m="1" x="282"/>
        <item m="1" x="287"/>
        <item m="1" x="396"/>
        <item m="1" x="288"/>
        <item m="1" x="397"/>
        <item m="1" x="291"/>
        <item m="1" x="401"/>
        <item m="1" x="294"/>
        <item m="1" x="403"/>
        <item m="1" x="297"/>
        <item m="1" x="411"/>
        <item m="1" x="304"/>
        <item m="1" x="415"/>
        <item m="1" x="283"/>
        <item m="1" x="390"/>
        <item m="1" x="421"/>
        <item m="1" x="289"/>
        <item m="1" x="404"/>
        <item m="1" x="298"/>
        <item m="1" x="295"/>
        <item m="1" x="407"/>
        <item m="1" x="300"/>
        <item m="1" x="416"/>
        <item m="1" x="308"/>
        <item m="1" x="311"/>
        <item m="1" x="315"/>
        <item m="1" x="429"/>
        <item m="1" x="394"/>
        <item m="1" x="399"/>
        <item m="1" x="292"/>
        <item m="1" x="412"/>
        <item m="1" x="299"/>
        <item m="1" x="305"/>
        <item m="1" x="408"/>
        <item m="1" x="301"/>
        <item m="1" x="417"/>
        <item m="1" x="422"/>
        <item m="1" x="312"/>
        <item m="1" x="316"/>
        <item m="1" x="434"/>
        <item m="1" x="440"/>
        <item m="1" x="329"/>
        <item m="1" x="444"/>
        <item m="1" x="290"/>
        <item m="1" x="293"/>
        <item m="1" x="398"/>
        <item m="1" x="402"/>
        <item m="1" x="409"/>
        <item m="1" x="405"/>
        <item m="1" x="418"/>
        <item m="1" x="426"/>
        <item m="1" x="317"/>
        <item m="1" x="322"/>
        <item m="1" x="451"/>
        <item m="1" x="296"/>
        <item m="1" x="406"/>
        <item m="1" x="302"/>
        <item m="1" x="400"/>
        <item m="1" x="337"/>
        <item m="1" x="318"/>
        <item m="1" x="323"/>
        <item m="1" x="435"/>
        <item m="1" x="445"/>
        <item m="1" x="348"/>
        <item m="1" x="453"/>
        <item m="1" x="338"/>
        <item m="1" x="457"/>
        <item m="1" x="343"/>
        <item m="1" x="463"/>
        <item m="1" x="410"/>
        <item m="1" x="306"/>
        <item m="1" x="419"/>
        <item m="1" x="303"/>
        <item m="1" x="413"/>
        <item m="1" x="423"/>
        <item m="1" x="430"/>
        <item m="1" x="458"/>
        <item m="1" x="309"/>
        <item m="1" x="319"/>
        <item m="1" x="436"/>
        <item m="1" x="446"/>
        <item m="1" x="333"/>
        <item m="1" x="344"/>
        <item m="1" x="469"/>
        <item m="1" x="355"/>
        <item m="1" x="476"/>
        <item m="1" x="358"/>
        <item m="1" x="414"/>
        <item m="1" x="307"/>
        <item m="1" x="420"/>
        <item m="1" x="310"/>
        <item m="1" x="424"/>
        <item m="1" x="313"/>
        <item m="1" x="427"/>
        <item m="1" x="320"/>
        <item m="1" x="431"/>
        <item m="1" x="437"/>
        <item m="1" x="326"/>
        <item m="1" x="441"/>
        <item m="1" x="447"/>
        <item m="1" x="334"/>
        <item m="1" x="454"/>
        <item m="1" x="339"/>
        <item m="1" x="459"/>
        <item m="1" x="345"/>
        <item m="1" x="464"/>
        <item m="1" x="349"/>
        <item m="1" x="470"/>
        <item m="1" x="356"/>
        <item m="1" x="477"/>
        <item m="1" x="359"/>
        <item m="1" x="482"/>
        <item m="1" x="364"/>
        <item m="1" x="485"/>
        <item m="1" x="367"/>
        <item m="1" x="490"/>
        <item m="1" x="425"/>
        <item m="1" x="432"/>
        <item m="1" x="314"/>
        <item m="1" x="428"/>
        <item m="1" x="321"/>
        <item m="1" x="324"/>
        <item m="1" x="438"/>
        <item m="1" x="327"/>
        <item m="1" x="442"/>
        <item m="1" x="331"/>
        <item m="1" x="448"/>
        <item m="1" x="335"/>
        <item m="1" x="346"/>
        <item m="1" x="455"/>
        <item m="1" x="340"/>
        <item m="1" x="460"/>
        <item m="1" x="465"/>
        <item m="1" x="350"/>
        <item m="1" x="471"/>
        <item m="1" x="360"/>
        <item m="1" x="483"/>
        <item m="1" x="365"/>
        <item m="1" x="486"/>
        <item m="1" x="368"/>
        <item m="1" x="491"/>
        <item m="1" x="372"/>
        <item x="269"/>
        <item m="1" x="494"/>
        <item m="1" x="376"/>
        <item m="1" x="498"/>
        <item m="1" x="433"/>
        <item m="1" x="325"/>
        <item m="1" x="439"/>
        <item m="1" x="328"/>
        <item m="1" x="443"/>
        <item m="1" x="332"/>
        <item m="1" x="449"/>
        <item m="1" x="336"/>
        <item m="1" x="347"/>
        <item m="1" x="466"/>
        <item m="1" x="351"/>
        <item m="1" x="472"/>
        <item m="1" x="456"/>
        <item m="1" x="478"/>
        <item m="1" x="487"/>
        <item m="1" x="369"/>
        <item m="1" x="495"/>
        <item m="1" x="377"/>
        <item m="1" x="270"/>
        <item m="1" x="382"/>
        <item m="1" x="450"/>
        <item m="1" x="341"/>
        <item m="1" x="461"/>
        <item m="1" x="352"/>
        <item m="1" x="473"/>
        <item m="1" x="479"/>
        <item m="1" x="361"/>
        <item m="1" x="488"/>
        <item m="1" x="370"/>
        <item m="1" x="492"/>
        <item m="1" x="373"/>
        <item m="1" x="380"/>
        <item m="1" x="271"/>
        <item m="1" x="273"/>
        <item m="1" x="278"/>
        <item m="1" x="342"/>
        <item m="1" x="462"/>
        <item m="1" x="467"/>
        <item m="1" x="353"/>
        <item m="1" x="474"/>
        <item m="1" x="480"/>
        <item m="1" x="362"/>
        <item m="1" x="366"/>
        <item m="1" x="371"/>
        <item m="1" x="493"/>
        <item m="1" x="374"/>
        <item m="1" x="496"/>
        <item m="1" x="378"/>
        <item m="1" x="272"/>
        <item m="1" x="383"/>
        <item m="1" x="274"/>
        <item m="1" x="385"/>
        <item m="1" x="386"/>
        <item m="1" x="279"/>
        <item m="1" x="388"/>
        <item m="1" x="391"/>
        <item m="1" x="276"/>
        <item m="1" x="468"/>
        <item m="1" x="354"/>
        <item m="1" x="475"/>
        <item m="1" x="357"/>
        <item m="1" x="481"/>
        <item m="1" x="363"/>
        <item m="1" x="484"/>
        <item m="1" x="489"/>
        <item m="1" x="375"/>
        <item m="1" x="497"/>
        <item m="1" x="499"/>
        <item m="1" x="379"/>
        <item m="1" x="381"/>
        <item m="1" x="384"/>
        <item m="1" x="275"/>
        <item m="1" x="277"/>
        <item m="1" x="387"/>
        <item m="1" x="280"/>
        <item m="1" x="389"/>
        <item m="1" x="281"/>
        <item m="1" x="392"/>
        <item m="1" x="284"/>
        <item m="1" x="393"/>
        <item m="1" x="395"/>
        <item m="1" x="330"/>
        <item m="1" x="285"/>
        <item m="1" x="286"/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x="12"/>
        <item x="13"/>
        <item x="14"/>
        <item x="15"/>
        <item x="16"/>
        <item x="17"/>
        <item x="19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5"/>
        <item x="56"/>
        <item x="53"/>
        <item x="54"/>
        <item x="57"/>
        <item x="58"/>
        <item x="59"/>
        <item x="60"/>
        <item x="61"/>
        <item x="62"/>
        <item x="64"/>
        <item x="63"/>
        <item x="65"/>
        <item x="68"/>
        <item x="69"/>
        <item x="70"/>
        <item x="73"/>
        <item x="76"/>
        <item x="66"/>
        <item x="67"/>
        <item x="74"/>
        <item x="71"/>
        <item x="72"/>
        <item x="75"/>
        <item x="77"/>
        <item m="1" x="452"/>
        <item x="78"/>
        <item x="79"/>
        <item x="80"/>
        <item x="81"/>
        <item x="82"/>
        <item x="83"/>
        <item x="84"/>
        <item x="85"/>
        <item x="86"/>
        <item x="90"/>
        <item x="87"/>
        <item x="88"/>
        <item x="89"/>
        <item x="92"/>
        <item x="93"/>
        <item x="94"/>
        <item x="91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1"/>
        <item x="150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6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</items>
    </pivotField>
    <pivotField axis="axisRow" compact="0" outline="0" subtotalTop="0" showAll="0" includeNewItemsInFilter="1" defaultSubtotal="0">
      <items count="732">
        <item x="590"/>
        <item x="7"/>
        <item m="1" x="731"/>
        <item x="31"/>
        <item x="43"/>
        <item x="9"/>
        <item x="21"/>
        <item x="45"/>
        <item x="0"/>
        <item x="1"/>
        <item x="2"/>
        <item x="3"/>
        <item x="4"/>
        <item x="5"/>
        <item x="6"/>
        <item x="8"/>
        <item x="10"/>
        <item x="11"/>
        <item x="12"/>
        <item x="13"/>
        <item x="14"/>
        <item x="15"/>
        <item x="16"/>
        <item x="17"/>
        <item x="18"/>
        <item x="19"/>
        <item x="22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20"/>
        <item x="23"/>
        <item x="24"/>
        <item x="42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3"/>
        <item x="74"/>
        <item x="82"/>
        <item x="84"/>
        <item x="68"/>
        <item x="72"/>
        <item x="75"/>
        <item x="76"/>
        <item x="77"/>
        <item x="78"/>
        <item x="79"/>
        <item x="80"/>
        <item sd="0" x="81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8"/>
        <item x="110"/>
        <item x="106"/>
        <item x="107"/>
        <item x="109"/>
        <item x="111"/>
        <item x="112"/>
        <item x="113"/>
        <item x="114"/>
        <item x="115"/>
        <item x="116"/>
        <item x="117"/>
        <item x="118"/>
        <item x="119"/>
        <item x="121"/>
        <item x="125"/>
        <item x="122"/>
        <item x="123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6"/>
        <item x="143"/>
        <item x="145"/>
        <item x="120"/>
        <item x="147"/>
        <item x="148"/>
        <item x="149"/>
        <item x="150"/>
        <item x="152"/>
        <item x="153"/>
        <item x="155"/>
        <item x="157"/>
        <item x="154"/>
        <item x="156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51"/>
        <item x="169"/>
        <item x="172"/>
        <item x="173"/>
        <item x="174"/>
        <item x="175"/>
        <item x="176"/>
        <item x="177"/>
        <item x="178"/>
        <item x="179"/>
        <item x="181"/>
        <item x="194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7"/>
        <item x="198"/>
        <item x="202"/>
        <item x="204"/>
        <item x="170"/>
        <item x="171"/>
        <item x="180"/>
        <item x="195"/>
        <item x="196"/>
        <item x="199"/>
        <item x="200"/>
        <item x="201"/>
        <item x="203"/>
        <item x="206"/>
        <item x="208"/>
        <item x="209"/>
        <item x="210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4"/>
        <item x="211"/>
        <item x="212"/>
        <item x="232"/>
        <item x="233"/>
        <item x="235"/>
        <item x="238"/>
        <item x="239"/>
        <item x="245"/>
        <item x="242"/>
        <item x="253"/>
        <item x="243"/>
        <item x="250"/>
        <item x="256"/>
        <item x="244"/>
        <item x="251"/>
        <item x="252"/>
        <item x="255"/>
        <item x="257"/>
        <item x="261"/>
        <item x="264"/>
        <item x="259"/>
        <item x="260"/>
        <item x="262"/>
        <item x="237"/>
        <item x="240"/>
        <item x="241"/>
        <item x="246"/>
        <item x="247"/>
        <item x="248"/>
        <item x="254"/>
        <item x="258"/>
        <item x="263"/>
        <item x="265"/>
        <item x="266"/>
        <item x="236"/>
        <item x="249"/>
        <item x="268"/>
        <item x="269"/>
        <item x="205"/>
        <item x="270"/>
        <item x="271"/>
        <item x="272"/>
        <item x="273"/>
        <item x="274"/>
        <item x="275"/>
        <item x="276"/>
        <item x="277"/>
        <item x="278"/>
        <item x="285"/>
        <item x="279"/>
        <item x="280"/>
        <item x="281"/>
        <item x="282"/>
        <item x="283"/>
        <item x="289"/>
        <item x="291"/>
        <item x="292"/>
        <item x="293"/>
        <item x="294"/>
        <item x="295"/>
        <item x="296"/>
        <item x="297"/>
        <item x="298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284"/>
        <item x="311"/>
        <item x="313"/>
        <item x="314"/>
        <item x="287"/>
        <item x="288"/>
        <item x="290"/>
        <item x="315"/>
        <item x="316"/>
        <item x="317"/>
        <item x="318"/>
        <item x="319"/>
        <item x="320"/>
        <item x="299"/>
        <item x="312"/>
        <item x="321"/>
        <item x="322"/>
        <item x="323"/>
        <item x="328"/>
        <item x="329"/>
        <item x="324"/>
        <item x="325"/>
        <item x="326"/>
        <item x="327"/>
        <item x="330"/>
        <item x="331"/>
        <item x="332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7"/>
        <item x="376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1"/>
        <item x="392"/>
        <item x="393"/>
        <item x="394"/>
        <item x="395"/>
        <item x="396"/>
        <item x="389"/>
        <item x="390"/>
        <item x="397"/>
        <item x="398"/>
        <item x="399"/>
        <item x="400"/>
        <item x="401"/>
        <item x="402"/>
        <item x="403"/>
        <item x="404"/>
        <item x="406"/>
        <item x="405"/>
        <item x="407"/>
        <item x="408"/>
        <item x="409"/>
        <item x="410"/>
        <item x="411"/>
        <item x="413"/>
        <item x="414"/>
        <item x="412"/>
        <item x="415"/>
        <item x="416"/>
        <item x="417"/>
        <item x="418"/>
        <item x="419"/>
        <item x="420"/>
        <item x="421"/>
        <item x="423"/>
        <item x="422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4"/>
        <item x="442"/>
        <item x="443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5"/>
        <item x="472"/>
        <item x="473"/>
        <item x="474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6"/>
        <item x="525"/>
        <item x="527"/>
        <item x="528"/>
        <item x="529"/>
        <item x="530"/>
        <item x="531"/>
        <item x="532"/>
        <item x="533"/>
        <item x="534"/>
        <item x="535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64"/>
        <item x="560"/>
        <item x="559"/>
        <item x="561"/>
        <item x="562"/>
        <item x="563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36"/>
        <item x="595"/>
        <item x="596"/>
        <item x="597"/>
        <item x="599"/>
        <item x="600"/>
        <item x="601"/>
        <item x="591"/>
        <item x="592"/>
        <item x="593"/>
        <item x="594"/>
        <item x="598"/>
        <item x="602"/>
        <item x="604"/>
        <item x="603"/>
        <item x="61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9"/>
        <item x="640"/>
        <item x="641"/>
        <item x="642"/>
        <item x="632"/>
        <item x="633"/>
        <item x="634"/>
        <item x="635"/>
        <item x="636"/>
        <item x="637"/>
        <item x="638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9"/>
        <item x="690"/>
        <item x="691"/>
        <item x="692"/>
        <item x="693"/>
        <item x="694"/>
        <item x="687"/>
        <item x="688"/>
        <item x="695"/>
        <item x="696"/>
        <item x="697"/>
        <item x="701"/>
        <item x="699"/>
        <item x="702"/>
        <item x="703"/>
        <item x="700"/>
        <item x="704"/>
        <item x="705"/>
        <item x="706"/>
        <item x="707"/>
        <item x="698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4"/>
        <item x="723"/>
        <item x="725"/>
        <item x="726"/>
        <item x="727"/>
        <item x="728"/>
        <item x="729"/>
        <item x="730"/>
        <item x="207"/>
        <item x="267"/>
        <item x="286"/>
        <item x="333"/>
        <item x="334"/>
      </items>
    </pivotField>
    <pivotField axis="axisRow" compact="0" outline="0" subtotalTop="0" showAll="0" includeNewItemsInFilter="1" defaultSubtotal="0">
      <items count="394">
        <item x="91"/>
        <item x="151"/>
        <item m="1" x="235"/>
        <item x="0"/>
        <item x="104"/>
        <item m="1" x="283"/>
        <item m="1" x="256"/>
        <item x="157"/>
        <item m="1" x="317"/>
        <item x="75"/>
        <item m="1" x="188"/>
        <item m="1" x="211"/>
        <item x="16"/>
        <item m="1" x="307"/>
        <item m="1" x="220"/>
        <item x="169"/>
        <item m="1" x="196"/>
        <item x="62"/>
        <item x="56"/>
        <item x="124"/>
        <item x="92"/>
        <item m="1" x="389"/>
        <item x="17"/>
        <item x="63"/>
        <item m="1" x="322"/>
        <item m="1" x="198"/>
        <item x="138"/>
        <item m="1" x="270"/>
        <item x="76"/>
        <item m="1" x="314"/>
        <item x="128"/>
        <item m="1" x="240"/>
        <item m="1" x="249"/>
        <item x="54"/>
        <item m="1" x="282"/>
        <item x="177"/>
        <item m="1" x="257"/>
        <item x="123"/>
        <item x="115"/>
        <item m="1" x="287"/>
        <item m="1" x="232"/>
        <item m="1" x="359"/>
        <item m="1" x="306"/>
        <item m="1" x="229"/>
        <item m="1" x="339"/>
        <item m="1" x="309"/>
        <item m="1" x="330"/>
        <item x="156"/>
        <item m="1" x="332"/>
        <item m="1" x="184"/>
        <item m="1" x="333"/>
        <item m="1" x="253"/>
        <item m="1" x="205"/>
        <item m="1" x="295"/>
        <item m="1" x="212"/>
        <item m="1" x="217"/>
        <item m="1" x="231"/>
        <item m="1" x="186"/>
        <item m="1" x="273"/>
        <item m="1" x="391"/>
        <item m="1" x="264"/>
        <item x="161"/>
        <item m="1" x="347"/>
        <item m="1" x="208"/>
        <item m="1" x="335"/>
        <item m="1" x="356"/>
        <item m="1" x="189"/>
        <item m="1" x="358"/>
        <item m="1" x="252"/>
        <item m="1" x="361"/>
        <item m="1" x="357"/>
        <item m="1" x="250"/>
        <item m="1" x="227"/>
        <item m="1" x="233"/>
        <item m="1" x="215"/>
        <item m="1" x="265"/>
        <item m="1" x="266"/>
        <item m="1" x="284"/>
        <item m="1" x="204"/>
        <item m="1" x="315"/>
        <item m="1" x="387"/>
        <item m="1" x="362"/>
        <item m="1" x="310"/>
        <item m="1" x="224"/>
        <item m="1" x="241"/>
        <item m="1" x="219"/>
        <item m="1" x="325"/>
        <item m="1" x="285"/>
        <item m="1" x="262"/>
        <item m="1" x="376"/>
        <item m="1" x="226"/>
        <item m="1" x="290"/>
        <item m="1" x="269"/>
        <item m="1" x="214"/>
        <item m="1" x="201"/>
        <item m="1" x="383"/>
        <item m="1" x="244"/>
        <item m="1" x="298"/>
        <item m="1" x="197"/>
        <item m="1" x="260"/>
        <item m="1" x="193"/>
        <item m="1" x="369"/>
        <item m="1" x="248"/>
        <item m="1" x="268"/>
        <item m="1" x="316"/>
        <item m="1" x="368"/>
        <item m="1" x="191"/>
        <item m="1" x="299"/>
        <item m="1" x="195"/>
        <item m="1" x="373"/>
        <item m="1" x="247"/>
        <item m="1" x="261"/>
        <item m="1" x="388"/>
        <item m="1" x="272"/>
        <item m="1" x="296"/>
        <item m="1" x="206"/>
        <item m="1" x="259"/>
        <item m="1" x="281"/>
        <item m="1" x="187"/>
        <item m="1" x="351"/>
        <item m="1" x="342"/>
        <item m="1" x="350"/>
        <item m="1" x="225"/>
        <item m="1" x="300"/>
        <item m="1" x="380"/>
        <item m="1" x="371"/>
        <item m="1" x="213"/>
        <item m="1" x="246"/>
        <item m="1" x="323"/>
        <item m="1" x="353"/>
        <item m="1" x="313"/>
        <item m="1" x="254"/>
        <item m="1" x="340"/>
        <item m="1" x="276"/>
        <item m="1" x="237"/>
        <item m="1" x="321"/>
        <item m="1" x="294"/>
        <item m="1" x="239"/>
        <item m="1" x="318"/>
        <item m="1" x="182"/>
        <item m="1" x="319"/>
        <item m="1" x="279"/>
        <item m="1" x="343"/>
        <item m="1" x="344"/>
        <item m="1" x="251"/>
        <item m="1" x="280"/>
        <item m="1" x="236"/>
        <item m="1" x="393"/>
        <item m="1" x="328"/>
        <item m="1" x="267"/>
        <item m="1" x="293"/>
        <item m="1" x="354"/>
        <item m="1" x="365"/>
        <item m="1" x="263"/>
        <item m="1" x="234"/>
        <item m="1" x="303"/>
        <item m="1" x="277"/>
        <item m="1" x="379"/>
        <item m="1" x="255"/>
        <item m="1" x="381"/>
        <item m="1" x="185"/>
        <item m="1" x="326"/>
        <item m="1" x="221"/>
        <item m="1" x="297"/>
        <item m="1" x="183"/>
        <item m="1" x="210"/>
        <item x="174"/>
        <item m="1" x="200"/>
        <item m="1" x="320"/>
        <item m="1" x="194"/>
        <item m="1" x="370"/>
        <item m="1" x="378"/>
        <item x="139"/>
        <item m="1" x="364"/>
        <item m="1" x="292"/>
        <item m="1" x="312"/>
        <item m="1" x="363"/>
        <item m="1" x="360"/>
        <item m="1" x="291"/>
        <item m="1" x="180"/>
        <item m="1" x="199"/>
        <item m="1" x="301"/>
        <item m="1" x="258"/>
        <item m="1" x="385"/>
        <item m="1" x="374"/>
        <item m="1" x="242"/>
        <item m="1" x="331"/>
        <item m="1" x="336"/>
        <item m="1" x="352"/>
        <item m="1" x="203"/>
        <item m="1" x="192"/>
        <item m="1" x="179"/>
        <item m="1" x="390"/>
        <item m="1" x="311"/>
        <item m="1" x="190"/>
        <item x="176"/>
        <item m="1" x="216"/>
        <item m="1" x="334"/>
        <item m="1" x="338"/>
        <item m="1" x="228"/>
        <item m="1" x="329"/>
        <item m="1" x="375"/>
        <item m="1" x="355"/>
        <item m="1" x="346"/>
        <item m="1" x="337"/>
        <item m="1" x="377"/>
        <item m="1" x="288"/>
        <item x="26"/>
        <item x="13"/>
        <item x="79"/>
        <item x="170"/>
        <item m="1" x="275"/>
        <item x="31"/>
        <item m="1" x="178"/>
        <item m="1" x="243"/>
        <item m="1" x="209"/>
        <item x="6"/>
        <item x="2"/>
        <item m="1" x="238"/>
        <item m="1" x="304"/>
        <item m="1" x="308"/>
        <item m="1" x="305"/>
        <item m="1" x="202"/>
        <item m="1" x="222"/>
        <item m="1" x="289"/>
        <item m="1" x="324"/>
        <item x="127"/>
        <item m="1" x="230"/>
        <item m="1" x="366"/>
        <item m="1" x="245"/>
        <item x="10"/>
        <item m="1" x="223"/>
        <item m="1" x="218"/>
        <item m="1" x="327"/>
        <item m="1" x="207"/>
        <item m="1" x="286"/>
        <item m="1" x="274"/>
        <item m="1" x="278"/>
        <item m="1" x="386"/>
        <item m="1" x="302"/>
        <item m="1" x="271"/>
        <item m="1" x="382"/>
        <item m="1" x="348"/>
        <item m="1" x="384"/>
        <item m="1" x="345"/>
        <item x="15"/>
        <item x="46"/>
        <item m="1" x="181"/>
        <item x="44"/>
        <item m="1" x="341"/>
        <item m="1" x="367"/>
        <item x="27"/>
        <item x="153"/>
        <item m="1" x="349"/>
        <item m="1" x="372"/>
        <item x="51"/>
        <item m="1" x="392"/>
        <item x="59"/>
        <item x="23"/>
        <item x="68"/>
        <item x="1"/>
        <item x="3"/>
        <item x="4"/>
        <item x="5"/>
        <item x="7"/>
        <item x="8"/>
        <item x="9"/>
        <item x="11"/>
        <item x="12"/>
        <item x="14"/>
        <item x="18"/>
        <item x="19"/>
        <item x="20"/>
        <item x="21"/>
        <item x="22"/>
        <item x="24"/>
        <item x="25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7"/>
        <item x="48"/>
        <item x="49"/>
        <item x="50"/>
        <item x="52"/>
        <item x="53"/>
        <item x="55"/>
        <item x="57"/>
        <item x="58"/>
        <item x="60"/>
        <item x="61"/>
        <item x="64"/>
        <item x="65"/>
        <item x="66"/>
        <item x="67"/>
        <item x="69"/>
        <item x="70"/>
        <item x="71"/>
        <item x="72"/>
        <item x="73"/>
        <item x="74"/>
        <item x="77"/>
        <item x="78"/>
        <item x="80"/>
        <item x="81"/>
        <item x="89"/>
        <item x="82"/>
        <item x="83"/>
        <item x="84"/>
        <item x="85"/>
        <item x="86"/>
        <item x="87"/>
        <item x="88"/>
        <item x="90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5"/>
        <item x="126"/>
        <item x="129"/>
        <item x="130"/>
        <item x="131"/>
        <item x="132"/>
        <item x="133"/>
        <item x="134"/>
        <item x="135"/>
        <item x="136"/>
        <item x="137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2"/>
        <item x="154"/>
        <item x="155"/>
        <item x="158"/>
        <item x="159"/>
        <item x="160"/>
        <item x="162"/>
        <item x="163"/>
        <item x="164"/>
        <item x="165"/>
        <item x="166"/>
        <item x="167"/>
        <item x="168"/>
        <item x="171"/>
        <item x="172"/>
        <item x="173"/>
        <item x="175"/>
      </items>
    </pivotField>
    <pivotField axis="axisRow" compact="0" outline="0" subtotalTop="0" showAll="0" includeNewItemsInFilter="1" defaultSubtotal="0">
      <items count="72">
        <item x="8"/>
        <item m="1" x="57"/>
        <item sd="0" x="0"/>
        <item x="1"/>
        <item x="2"/>
        <item x="4"/>
        <item m="1" x="54"/>
        <item x="14"/>
        <item m="1" x="63"/>
        <item m="1" x="61"/>
        <item m="1" x="62"/>
        <item x="36"/>
        <item x="20"/>
        <item x="29"/>
        <item x="5"/>
        <item x="33"/>
        <item x="22"/>
        <item x="11"/>
        <item m="1" x="65"/>
        <item x="10"/>
        <item x="7"/>
        <item m="1" x="60"/>
        <item x="30"/>
        <item m="1" x="41"/>
        <item m="1" x="44"/>
        <item x="19"/>
        <item m="1" x="69"/>
        <item m="1" x="47"/>
        <item m="1" x="40"/>
        <item m="1" x="50"/>
        <item x="27"/>
        <item x="9"/>
        <item m="1" x="46"/>
        <item m="1" x="68"/>
        <item x="23"/>
        <item x="39"/>
        <item m="1" x="59"/>
        <item m="1" x="71"/>
        <item m="1" x="55"/>
        <item x="17"/>
        <item m="1" x="67"/>
        <item m="1" x="66"/>
        <item m="1" x="56"/>
        <item x="21"/>
        <item m="1" x="51"/>
        <item m="1" x="52"/>
        <item m="1" x="64"/>
        <item m="1" x="49"/>
        <item m="1" x="42"/>
        <item m="1" x="48"/>
        <item m="1" x="53"/>
        <item m="1" x="58"/>
        <item m="1" x="43"/>
        <item m="1" x="70"/>
        <item m="1" x="45"/>
        <item x="3"/>
        <item x="6"/>
        <item x="12"/>
        <item x="13"/>
        <item x="15"/>
        <item x="16"/>
        <item x="18"/>
        <item x="24"/>
        <item x="25"/>
        <item x="26"/>
        <item x="28"/>
        <item x="31"/>
        <item x="32"/>
        <item x="34"/>
        <item x="35"/>
        <item x="37"/>
        <item x="38"/>
      </items>
    </pivotField>
    <pivotField axis="axisRow" dataField="1" compact="0" outline="0" subtotalTop="0" showAll="0" includeNewItemsInFilter="1" defaultSubtotal="0">
      <items count="544">
        <item x="40"/>
        <item x="101"/>
        <item x="26"/>
        <item x="3"/>
        <item m="1" x="406"/>
        <item x="10"/>
        <item x="14"/>
        <item x="1"/>
        <item x="2"/>
        <item x="47"/>
        <item x="186"/>
        <item x="6"/>
        <item x="11"/>
        <item x="15"/>
        <item x="49"/>
        <item m="1" x="455"/>
        <item m="1" x="524"/>
        <item x="9"/>
        <item x="372"/>
        <item x="20"/>
        <item m="1" x="420"/>
        <item x="302"/>
        <item x="8"/>
        <item x="0"/>
        <item x="53"/>
        <item x="96"/>
        <item x="360"/>
        <item m="1" x="458"/>
        <item m="1" x="498"/>
        <item m="1" x="409"/>
        <item m="1" x="408"/>
        <item m="1" x="452"/>
        <item m="1" x="382"/>
        <item m="1" x="379"/>
        <item m="1" x="482"/>
        <item m="1" x="488"/>
        <item m="1" x="474"/>
        <item m="1" x="510"/>
        <item m="1" x="453"/>
        <item m="1" x="514"/>
        <item m="1" x="503"/>
        <item m="1" x="457"/>
        <item m="1" x="521"/>
        <item m="1" x="468"/>
        <item m="1" x="539"/>
        <item m="1" x="380"/>
        <item x="19"/>
        <item x="41"/>
        <item x="286"/>
        <item m="1" x="538"/>
        <item m="1" x="475"/>
        <item m="1" x="412"/>
        <item x="13"/>
        <item m="1" x="490"/>
        <item m="1" x="518"/>
        <item m="1" x="449"/>
        <item m="1" x="376"/>
        <item m="1" x="440"/>
        <item m="1" x="439"/>
        <item m="1" x="421"/>
        <item m="1" x="470"/>
        <item m="1" x="460"/>
        <item m="1" x="377"/>
        <item m="1" x="416"/>
        <item m="1" x="466"/>
        <item m="1" x="427"/>
        <item m="1" x="456"/>
        <item x="18"/>
        <item m="1" x="459"/>
        <item m="1" x="536"/>
        <item m="1" x="402"/>
        <item m="1" x="499"/>
        <item m="1" x="389"/>
        <item m="1" x="423"/>
        <item m="1" x="445"/>
        <item x="12"/>
        <item x="290"/>
        <item m="1" x="381"/>
        <item m="1" x="493"/>
        <item m="1" x="522"/>
        <item x="16"/>
        <item x="5"/>
        <item m="1" x="429"/>
        <item x="46"/>
        <item x="154"/>
        <item x="4"/>
        <item x="140"/>
        <item x="365"/>
        <item m="1" x="486"/>
        <item m="1" x="527"/>
        <item x="301"/>
        <item m="1" x="399"/>
        <item x="55"/>
        <item x="322"/>
        <item x="173"/>
        <item x="35"/>
        <item m="1" x="477"/>
        <item m="1" x="508"/>
        <item x="17"/>
        <item m="1" x="410"/>
        <item m="1" x="535"/>
        <item m="1" x="450"/>
        <item m="1" x="396"/>
        <item m="1" x="519"/>
        <item m="1" x="491"/>
        <item x="23"/>
        <item m="1" x="451"/>
        <item m="1" x="383"/>
        <item m="1" x="515"/>
        <item m="1" x="541"/>
        <item m="1" x="540"/>
        <item m="1" x="537"/>
        <item m="1" x="478"/>
        <item m="1" x="430"/>
        <item m="1" x="504"/>
        <item m="1" x="373"/>
        <item m="1" x="424"/>
        <item m="1" x="432"/>
        <item m="1" x="533"/>
        <item m="1" x="469"/>
        <item m="1" x="479"/>
        <item m="1" x="437"/>
        <item m="1" x="480"/>
        <item m="1" x="543"/>
        <item m="1" x="384"/>
        <item m="1" x="502"/>
        <item m="1" x="386"/>
        <item m="1" x="418"/>
        <item x="343"/>
        <item m="1" x="481"/>
        <item m="1" x="397"/>
        <item m="1" x="390"/>
        <item m="1" x="391"/>
        <item x="106"/>
        <item m="1" x="446"/>
        <item m="1" x="492"/>
        <item m="1" x="415"/>
        <item x="45"/>
        <item x="164"/>
        <item m="1" x="392"/>
        <item m="1" x="529"/>
        <item x="136"/>
        <item x="168"/>
        <item x="75"/>
        <item x="115"/>
        <item x="123"/>
        <item x="118"/>
        <item x="170"/>
        <item x="155"/>
        <item x="161"/>
        <item x="197"/>
        <item x="107"/>
        <item x="152"/>
        <item x="149"/>
        <item x="124"/>
        <item x="340"/>
        <item m="1" x="467"/>
        <item m="1" x="531"/>
        <item x="358"/>
        <item m="1" x="516"/>
        <item x="91"/>
        <item x="141"/>
        <item x="92"/>
        <item x="84"/>
        <item x="328"/>
        <item x="88"/>
        <item x="145"/>
        <item x="162"/>
        <item x="122"/>
        <item x="89"/>
        <item x="169"/>
        <item x="166"/>
        <item x="193"/>
        <item x="192"/>
        <item x="187"/>
        <item x="232"/>
        <item x="188"/>
        <item x="180"/>
        <item x="135"/>
        <item x="249"/>
        <item x="148"/>
        <item m="1" x="471"/>
        <item m="1" x="497"/>
        <item m="1" x="403"/>
        <item x="248"/>
        <item m="1" x="441"/>
        <item x="175"/>
        <item m="1" x="387"/>
        <item m="1" x="374"/>
        <item m="1" x="485"/>
        <item x="229"/>
        <item m="1" x="447"/>
        <item x="240"/>
        <item x="146"/>
        <item x="129"/>
        <item x="247"/>
        <item m="1" x="526"/>
        <item x="217"/>
        <item x="156"/>
        <item x="199"/>
        <item m="1" x="407"/>
        <item m="1" x="394"/>
        <item x="147"/>
        <item x="172"/>
        <item x="116"/>
        <item x="72"/>
        <item x="222"/>
        <item m="1" x="419"/>
        <item m="1" x="404"/>
        <item m="1" x="509"/>
        <item m="1" x="434"/>
        <item x="119"/>
        <item x="182"/>
        <item x="93"/>
        <item x="143"/>
        <item m="1" x="496"/>
        <item m="1" x="414"/>
        <item m="1" x="433"/>
        <item x="225"/>
        <item m="1" x="523"/>
        <item x="134"/>
        <item x="90"/>
        <item x="239"/>
        <item m="1" x="413"/>
        <item m="1" x="472"/>
        <item m="1" x="476"/>
        <item m="1" x="507"/>
        <item x="218"/>
        <item m="1" x="438"/>
        <item m="1" x="464"/>
        <item m="1" x="465"/>
        <item m="1" x="487"/>
        <item m="1" x="411"/>
        <item m="1" x="489"/>
        <item m="1" x="483"/>
        <item m="1" x="444"/>
        <item m="1" x="422"/>
        <item m="1" x="405"/>
        <item x="56"/>
        <item m="1" x="431"/>
        <item m="1" x="495"/>
        <item m="1" x="494"/>
        <item m="1" x="462"/>
        <item m="1" x="473"/>
        <item m="1" x="506"/>
        <item m="1" x="484"/>
        <item m="1" x="454"/>
        <item m="1" x="417"/>
        <item m="1" x="520"/>
        <item m="1" x="442"/>
        <item m="1" x="436"/>
        <item m="1" x="525"/>
        <item m="1" x="378"/>
        <item x="272"/>
        <item m="1" x="517"/>
        <item x="7"/>
        <item x="21"/>
        <item x="22"/>
        <item x="24"/>
        <item m="1" x="395"/>
        <item x="27"/>
        <item x="28"/>
        <item x="29"/>
        <item x="30"/>
        <item x="31"/>
        <item x="32"/>
        <item x="33"/>
        <item x="34"/>
        <item x="25"/>
        <item x="36"/>
        <item x="37"/>
        <item x="38"/>
        <item x="39"/>
        <item x="42"/>
        <item x="43"/>
        <item x="44"/>
        <item x="48"/>
        <item x="50"/>
        <item m="1" x="534"/>
        <item x="51"/>
        <item x="52"/>
        <item x="54"/>
        <item x="62"/>
        <item x="71"/>
        <item x="58"/>
        <item x="59"/>
        <item x="61"/>
        <item m="1" x="530"/>
        <item m="1" x="401"/>
        <item m="1" x="532"/>
        <item m="1" x="511"/>
        <item x="66"/>
        <item m="1" x="448"/>
        <item m="1" x="461"/>
        <item x="68"/>
        <item m="1" x="398"/>
        <item x="69"/>
        <item x="60"/>
        <item m="1" x="428"/>
        <item x="67"/>
        <item x="70"/>
        <item x="74"/>
        <item x="73"/>
        <item x="76"/>
        <item x="77"/>
        <item x="57"/>
        <item x="63"/>
        <item x="64"/>
        <item x="65"/>
        <item m="1" x="542"/>
        <item x="81"/>
        <item x="82"/>
        <item x="83"/>
        <item x="78"/>
        <item x="79"/>
        <item x="80"/>
        <item x="85"/>
        <item x="86"/>
        <item x="87"/>
        <item x="98"/>
        <item x="94"/>
        <item x="95"/>
        <item x="102"/>
        <item x="103"/>
        <item m="1" x="512"/>
        <item x="97"/>
        <item x="108"/>
        <item x="100"/>
        <item x="109"/>
        <item m="1" x="513"/>
        <item m="1" x="425"/>
        <item x="110"/>
        <item x="111"/>
        <item x="112"/>
        <item m="1" x="501"/>
        <item m="1" x="443"/>
        <item m="1" x="426"/>
        <item m="1" x="385"/>
        <item m="1" x="393"/>
        <item m="1" x="500"/>
        <item x="104"/>
        <item x="105"/>
        <item m="1" x="528"/>
        <item m="1" x="388"/>
        <item x="113"/>
        <item x="114"/>
        <item x="120"/>
        <item x="121"/>
        <item x="125"/>
        <item x="126"/>
        <item x="127"/>
        <item x="128"/>
        <item x="130"/>
        <item x="131"/>
        <item x="132"/>
        <item x="133"/>
        <item x="137"/>
        <item x="138"/>
        <item x="139"/>
        <item x="142"/>
        <item x="144"/>
        <item x="150"/>
        <item x="151"/>
        <item x="153"/>
        <item x="157"/>
        <item x="158"/>
        <item x="159"/>
        <item x="160"/>
        <item x="163"/>
        <item x="165"/>
        <item x="167"/>
        <item x="171"/>
        <item x="174"/>
        <item x="176"/>
        <item x="177"/>
        <item x="178"/>
        <item x="179"/>
        <item x="181"/>
        <item x="183"/>
        <item x="184"/>
        <item x="185"/>
        <item x="189"/>
        <item x="190"/>
        <item x="191"/>
        <item x="194"/>
        <item x="195"/>
        <item x="196"/>
        <item x="198"/>
        <item x="200"/>
        <item x="201"/>
        <item x="202"/>
        <item x="203"/>
        <item x="204"/>
        <item x="205"/>
        <item x="206"/>
        <item x="207"/>
        <item x="209"/>
        <item x="210"/>
        <item x="208"/>
        <item x="211"/>
        <item x="212"/>
        <item x="213"/>
        <item x="214"/>
        <item x="215"/>
        <item x="216"/>
        <item m="1" x="435"/>
        <item m="1" x="505"/>
        <item x="219"/>
        <item x="220"/>
        <item x="221"/>
        <item x="223"/>
        <item x="224"/>
        <item x="226"/>
        <item x="227"/>
        <item x="228"/>
        <item x="230"/>
        <item x="231"/>
        <item x="233"/>
        <item x="234"/>
        <item x="235"/>
        <item x="236"/>
        <item x="237"/>
        <item x="238"/>
        <item x="241"/>
        <item x="242"/>
        <item x="243"/>
        <item x="244"/>
        <item x="245"/>
        <item x="246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1"/>
        <item x="282"/>
        <item x="280"/>
        <item x="283"/>
        <item x="284"/>
        <item x="285"/>
        <item x="287"/>
        <item x="288"/>
        <item x="289"/>
        <item x="291"/>
        <item x="292"/>
        <item x="293"/>
        <item x="294"/>
        <item m="1" x="400"/>
        <item x="295"/>
        <item x="296"/>
        <item x="297"/>
        <item x="298"/>
        <item x="300"/>
        <item x="303"/>
        <item x="304"/>
        <item x="305"/>
        <item x="299"/>
        <item x="306"/>
        <item x="307"/>
        <item x="308"/>
        <item x="310"/>
        <item x="309"/>
        <item x="311"/>
        <item x="312"/>
        <item x="313"/>
        <item x="314"/>
        <item x="315"/>
        <item x="316"/>
        <item x="317"/>
        <item x="318"/>
        <item x="319"/>
        <item x="324"/>
        <item x="325"/>
        <item x="326"/>
        <item x="327"/>
        <item x="320"/>
        <item x="321"/>
        <item x="323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1"/>
        <item x="342"/>
        <item x="344"/>
        <item x="345"/>
        <item x="346"/>
        <item x="347"/>
        <item x="348"/>
        <item x="349"/>
        <item x="350"/>
        <item x="351"/>
        <item x="352"/>
        <item x="354"/>
        <item x="355"/>
        <item x="356"/>
        <item x="357"/>
        <item x="359"/>
        <item x="353"/>
        <item x="364"/>
        <item x="361"/>
        <item x="362"/>
        <item x="363"/>
        <item m="1" x="463"/>
        <item m="1" x="375"/>
        <item x="366"/>
        <item x="367"/>
        <item x="368"/>
        <item x="369"/>
        <item x="370"/>
        <item x="371"/>
        <item x="99"/>
        <item x="117"/>
      </items>
    </pivotField>
    <pivotField axis="axisRow" compact="0" outline="0" subtotalTop="0" showAll="0" includeNewItemsInFilter="1">
      <items count="58">
        <item sd="0" x="37"/>
        <item m="1" x="51"/>
        <item x="10"/>
        <item m="1" x="53"/>
        <item m="1" x="39"/>
        <item m="1" x="52"/>
        <item m="1" x="38"/>
        <item m="1" x="40"/>
        <item m="1" x="49"/>
        <item m="1" x="46"/>
        <item m="1" x="56"/>
        <item m="1" x="47"/>
        <item m="1" x="45"/>
        <item x="6"/>
        <item m="1" x="44"/>
        <item x="2"/>
        <item x="19"/>
        <item m="1" x="50"/>
        <item m="1" x="54"/>
        <item m="1" x="48"/>
        <item x="29"/>
        <item x="13"/>
        <item x="8"/>
        <item m="1" x="55"/>
        <item m="1" x="41"/>
        <item x="11"/>
        <item m="1" x="42"/>
        <item x="16"/>
        <item x="5"/>
        <item x="0"/>
        <item x="1"/>
        <item x="3"/>
        <item x="4"/>
        <item m="1" x="43"/>
        <item x="7"/>
        <item x="9"/>
        <item x="12"/>
        <item x="14"/>
        <item x="15"/>
        <item x="17"/>
        <item x="18"/>
        <item x="20"/>
        <item x="21"/>
        <item x="22"/>
        <item x="23"/>
        <item x="24"/>
        <item x="25"/>
        <item x="26"/>
        <item x="27"/>
        <item x="28"/>
        <item x="30"/>
        <item x="32"/>
        <item x="33"/>
        <item x="31"/>
        <item x="34"/>
        <item x="35"/>
        <item x="36"/>
        <item t="default"/>
      </items>
    </pivotField>
  </pivotFields>
  <rowFields count="6">
    <field x="5"/>
    <field x="0"/>
    <field x="1"/>
    <field x="2"/>
    <field x="3"/>
    <field x="4"/>
  </rowFields>
  <rowItems count="1119">
    <i>
      <x/>
    </i>
    <i>
      <x v="2"/>
      <x v="265"/>
      <x v="153"/>
      <x v="28"/>
      <x v="31"/>
      <x v="3"/>
    </i>
    <i r="1">
      <x v="274"/>
      <x v="166"/>
      <x v="3"/>
      <x v="2"/>
    </i>
    <i r="1">
      <x v="278"/>
      <x v="172"/>
      <x v="22"/>
      <x v="17"/>
      <x v="8"/>
    </i>
    <i r="1">
      <x v="280"/>
      <x v="201"/>
      <x v="3"/>
      <x v="2"/>
    </i>
    <i r="1">
      <x v="281"/>
      <x v="202"/>
      <x v="3"/>
      <x v="2"/>
    </i>
    <i r="1">
      <x v="283"/>
      <x v="205"/>
      <x v="3"/>
      <x v="2"/>
    </i>
    <i r="1">
      <x v="285"/>
      <x v="203"/>
      <x v="3"/>
      <x v="2"/>
    </i>
    <i r="1">
      <x v="286"/>
      <x v="204"/>
      <x v="3"/>
      <x v="2"/>
    </i>
    <i r="1">
      <x v="287"/>
      <x v="208"/>
      <x v="3"/>
      <x v="2"/>
    </i>
    <i r="1">
      <x v="288"/>
      <x v="209"/>
      <x v="3"/>
      <x v="2"/>
    </i>
    <i r="1">
      <x v="293"/>
      <x v="234"/>
      <x v="3"/>
      <x v="2"/>
    </i>
    <i r="1">
      <x v="294"/>
      <x v="233"/>
      <x v="3"/>
      <x v="2"/>
    </i>
    <i r="1">
      <x v="295"/>
      <x v="235"/>
      <x v="3"/>
      <x v="2"/>
    </i>
    <i r="1">
      <x v="296"/>
      <x v="244"/>
      <x v="3"/>
      <x v="2"/>
    </i>
    <i r="1">
      <x v="297"/>
      <x v="245"/>
      <x v="3"/>
      <x v="2"/>
    </i>
    <i r="1">
      <x v="298"/>
      <x v="246"/>
      <x v="3"/>
      <x v="2"/>
    </i>
    <i r="1">
      <x v="299"/>
      <x v="251"/>
      <x v="3"/>
      <x v="2"/>
    </i>
    <i r="1">
      <x v="300"/>
      <x v="263"/>
      <x v="3"/>
      <x v="2"/>
    </i>
    <i r="1">
      <x v="303"/>
      <x v="252"/>
      <x v="3"/>
      <x v="2"/>
    </i>
    <i r="1">
      <x v="304"/>
      <x v="247"/>
      <x v="3"/>
      <x v="2"/>
    </i>
    <i r="1">
      <x v="306"/>
      <x v="253"/>
      <x v="3"/>
      <x v="2"/>
    </i>
    <i r="1">
      <x v="307"/>
      <x v="264"/>
      <x v="3"/>
      <x v="2"/>
    </i>
    <i t="default">
      <x v="2"/>
    </i>
    <i>
      <x v="13"/>
      <x v="246"/>
      <x v="106"/>
      <x v="306"/>
      <x v="2"/>
    </i>
    <i r="1">
      <x v="250"/>
      <x v="116"/>
      <x v="301"/>
      <x v="2"/>
    </i>
    <i r="1">
      <x v="292"/>
      <x v="229"/>
      <x v="3"/>
      <x v="2"/>
    </i>
    <i r="1">
      <x v="293"/>
      <x v="230"/>
      <x v="3"/>
      <x v="2"/>
    </i>
    <i r="1">
      <x v="296"/>
      <x v="241"/>
      <x v="3"/>
      <x v="2"/>
    </i>
    <i r="1">
      <x v="297"/>
      <x v="242"/>
      <x v="3"/>
      <x v="2"/>
    </i>
    <i r="2">
      <x v="254"/>
      <x v="3"/>
      <x v="2"/>
    </i>
    <i r="1">
      <x v="298"/>
      <x v="260"/>
      <x v="3"/>
      <x v="2"/>
    </i>
    <i r="1">
      <x v="304"/>
      <x v="243"/>
      <x v="3"/>
      <x v="2"/>
    </i>
    <i t="default">
      <x v="13"/>
    </i>
    <i>
      <x v="15"/>
      <x v="234"/>
      <x v="6"/>
      <x v="245"/>
      <x v="2"/>
    </i>
    <i r="1">
      <x v="246"/>
      <x v="107"/>
      <x v="3"/>
      <x v="2"/>
    </i>
    <i r="1">
      <x v="262"/>
      <x v="6"/>
      <x v="245"/>
      <x v="2"/>
    </i>
    <i t="default">
      <x v="15"/>
    </i>
    <i>
      <x v="16"/>
      <x v="346"/>
      <x v="351"/>
      <x v="208"/>
      <x v="2"/>
    </i>
    <i r="1">
      <x v="385"/>
      <x v="412"/>
      <x v="3"/>
      <x v="2"/>
    </i>
    <i t="default">
      <x v="16"/>
    </i>
    <i>
      <x v="20"/>
      <x v="434"/>
      <x v="521"/>
      <x v="3"/>
      <x v="2"/>
    </i>
    <i t="default">
      <x v="20"/>
    </i>
    <i>
      <x v="21"/>
      <x v="279"/>
      <x v="180"/>
      <x v="3"/>
      <x v="2"/>
    </i>
    <i r="2">
      <x v="184"/>
      <x v="257"/>
      <x v="2"/>
    </i>
    <i r="2">
      <x v="185"/>
      <x v="320"/>
      <x v="2"/>
    </i>
    <i r="2">
      <x v="186"/>
      <x v="303"/>
      <x v="2"/>
    </i>
    <i r="2">
      <x v="189"/>
      <x v="323"/>
      <x v="2"/>
    </i>
    <i r="2">
      <x v="190"/>
      <x v="303"/>
      <x v="2"/>
    </i>
    <i r="1">
      <x v="281"/>
      <x v="194"/>
      <x v="28"/>
      <x v="2"/>
    </i>
    <i r="1">
      <x v="283"/>
      <x v="107"/>
      <x v="3"/>
      <x v="2"/>
    </i>
    <i r="1">
      <x v="303"/>
      <x v="254"/>
      <x v="3"/>
      <x v="2"/>
    </i>
    <i r="1">
      <x v="309"/>
      <x v="728"/>
      <x v="3"/>
      <x v="2"/>
    </i>
    <i t="default">
      <x v="21"/>
    </i>
    <i>
      <x v="22"/>
      <x v="250"/>
      <x v="148"/>
      <x v="3"/>
      <x v="2"/>
    </i>
    <i t="default">
      <x v="22"/>
    </i>
    <i>
      <x v="25"/>
      <x v="274"/>
      <x v="167"/>
      <x v="3"/>
      <x v="2"/>
    </i>
    <i r="1">
      <x v="279"/>
      <x v="189"/>
      <x v="323"/>
      <x v="2"/>
    </i>
    <i r="1">
      <x v="281"/>
      <x v="194"/>
      <x v="28"/>
      <x v="2"/>
    </i>
    <i r="1">
      <x v="297"/>
      <x v="236"/>
      <x v="3"/>
      <x v="2"/>
    </i>
    <i r="2">
      <x v="254"/>
      <x v="3"/>
      <x v="2"/>
    </i>
    <i r="1">
      <x v="300"/>
      <x v="1"/>
      <x v="3"/>
      <x v="2"/>
    </i>
    <i r="2">
      <x v="250"/>
      <x v="3"/>
      <x v="2"/>
    </i>
    <i r="2">
      <x v="262"/>
      <x v="3"/>
      <x v="2"/>
    </i>
    <i r="1">
      <x v="303"/>
      <x v="1"/>
      <x v="3"/>
      <x v="2"/>
    </i>
    <i r="2">
      <x v="249"/>
      <x v="3"/>
      <x v="2"/>
    </i>
    <i r="1">
      <x v="306"/>
      <x v="1"/>
      <x v="3"/>
      <x v="2"/>
    </i>
    <i r="1">
      <x v="307"/>
      <x v="1"/>
      <x v="3"/>
      <x v="2"/>
    </i>
    <i r="1">
      <x v="309"/>
      <x v="728"/>
      <x v="3"/>
      <x v="2"/>
    </i>
    <i t="default">
      <x v="25"/>
    </i>
    <i>
      <x v="27"/>
      <x v="309"/>
      <x v="1"/>
      <x v="3"/>
      <x v="2"/>
    </i>
    <i r="2">
      <x v="254"/>
      <x v="3"/>
      <x v="2"/>
    </i>
    <i r="2">
      <x v="728"/>
      <x v="3"/>
      <x v="2"/>
    </i>
    <i r="1">
      <x v="310"/>
      <x v="1"/>
      <x v="3"/>
      <x v="2"/>
    </i>
    <i r="1">
      <x v="311"/>
      <x v="1"/>
      <x v="3"/>
      <x v="2"/>
    </i>
    <i r="1">
      <x v="313"/>
      <x v="1"/>
      <x v="3"/>
      <x v="2"/>
    </i>
    <i r="1">
      <x v="314"/>
      <x v="1"/>
      <x v="3"/>
      <x v="2"/>
    </i>
    <i r="1">
      <x v="315"/>
      <x v="1"/>
      <x v="3"/>
      <x v="2"/>
    </i>
    <i r="1">
      <x v="317"/>
      <x v="276"/>
      <x v="3"/>
      <x v="2"/>
    </i>
    <i r="1">
      <x v="322"/>
      <x v="285"/>
      <x v="3"/>
      <x v="2"/>
    </i>
    <i r="2">
      <x v="286"/>
      <x v="302"/>
      <x v="2"/>
    </i>
    <i t="default">
      <x v="27"/>
    </i>
    <i>
      <x v="28"/>
      <x v="240"/>
      <x v="1"/>
      <x v="3"/>
      <x v="2"/>
    </i>
    <i r="2">
      <x v="88"/>
      <x v="300"/>
      <x v="2"/>
    </i>
    <i r="2">
      <x v="89"/>
      <x v="267"/>
      <x v="2"/>
    </i>
    <i r="2">
      <x v="91"/>
      <x v="301"/>
      <x v="2"/>
    </i>
    <i r="2">
      <x v="92"/>
      <x v="294"/>
      <x v="2"/>
    </i>
    <i r="2">
      <x v="93"/>
      <x v="284"/>
      <x v="2"/>
    </i>
    <i r="2">
      <x v="95"/>
      <x v="302"/>
      <x v="2"/>
    </i>
    <i r="1">
      <x v="246"/>
      <x v="107"/>
      <x v="3"/>
      <x v="2"/>
    </i>
    <i r="1">
      <x v="250"/>
      <x v="116"/>
      <x v="301"/>
      <x v="2"/>
    </i>
    <i r="1">
      <x v="253"/>
      <x v="133"/>
      <x v="312"/>
      <x v="2"/>
    </i>
    <i r="1">
      <x v="254"/>
      <x v="136"/>
      <x v="248"/>
      <x v="2"/>
    </i>
    <i r="1">
      <x v="255"/>
      <x v="137"/>
      <x v="313"/>
      <x v="2"/>
    </i>
    <i r="1">
      <x v="281"/>
      <x v="194"/>
      <x v="28"/>
      <x v="2"/>
    </i>
    <i r="1">
      <x v="287"/>
      <x v="727"/>
      <x v="3"/>
      <x v="2"/>
    </i>
    <i r="1">
      <x v="289"/>
      <x v="210"/>
      <x v="3"/>
      <x v="2"/>
    </i>
    <i r="1">
      <x v="290"/>
      <x v="136"/>
      <x v="207"/>
      <x v="2"/>
    </i>
    <i r="2">
      <x v="219"/>
      <x v="331"/>
      <x v="2"/>
    </i>
    <i r="2">
      <x v="220"/>
      <x v="332"/>
      <x v="2"/>
    </i>
    <i r="2">
      <x v="232"/>
      <x v="3"/>
      <x v="2"/>
    </i>
    <i r="1">
      <x v="291"/>
      <x v="223"/>
      <x v="334"/>
      <x v="2"/>
    </i>
    <i r="1">
      <x v="297"/>
      <x v="238"/>
      <x v="3"/>
      <x v="2"/>
    </i>
    <i r="2">
      <x v="254"/>
      <x v="3"/>
      <x v="2"/>
    </i>
    <i r="1">
      <x v="299"/>
      <x v="254"/>
      <x v="3"/>
      <x v="2"/>
    </i>
    <i r="2">
      <x v="261"/>
      <x v="3"/>
      <x v="2"/>
    </i>
    <i r="1">
      <x v="302"/>
      <x v="236"/>
      <x v="3"/>
      <x v="2"/>
    </i>
    <i r="2">
      <x v="237"/>
      <x v="3"/>
      <x v="2"/>
    </i>
    <i t="default">
      <x v="28"/>
    </i>
    <i>
      <x v="29"/>
      <x v="230"/>
      <x v="8"/>
      <x v="3"/>
      <x v="2"/>
    </i>
    <i r="1">
      <x v="231"/>
      <x v="9"/>
      <x v="3"/>
      <x v="2"/>
    </i>
    <i r="1">
      <x v="236"/>
      <x v="77"/>
      <x v="3"/>
      <x v="2"/>
    </i>
    <i r="1">
      <x v="241"/>
      <x v="86"/>
      <x v="3"/>
      <x v="2"/>
    </i>
    <i r="1">
      <x v="243"/>
      <x v="101"/>
      <x v="3"/>
      <x v="2"/>
    </i>
    <i r="1">
      <x v="246"/>
      <x v="107"/>
      <x v="3"/>
      <x v="2"/>
    </i>
    <i r="2">
      <x v="110"/>
      <x v="3"/>
      <x v="2"/>
    </i>
    <i r="1">
      <x v="247"/>
      <x v="111"/>
      <x v="3"/>
      <x v="2"/>
    </i>
    <i r="1">
      <x v="248"/>
      <x v="114"/>
      <x v="3"/>
      <x v="2"/>
    </i>
    <i r="1">
      <x v="249"/>
      <x v="112"/>
      <x v="3"/>
      <x v="2"/>
    </i>
    <i r="1">
      <x v="253"/>
      <x v="132"/>
      <x v="3"/>
      <x v="2"/>
    </i>
    <i r="1">
      <x v="254"/>
      <x v="135"/>
      <x v="3"/>
      <x v="2"/>
    </i>
    <i r="1">
      <x v="257"/>
      <x v="140"/>
      <x v="3"/>
      <x v="2"/>
    </i>
    <i r="1">
      <x v="259"/>
      <x v="143"/>
      <x v="3"/>
      <x v="2"/>
    </i>
    <i r="1">
      <x v="261"/>
      <x v="145"/>
      <x v="3"/>
      <x v="2"/>
    </i>
    <i r="1">
      <x v="262"/>
      <x v="150"/>
      <x v="3"/>
      <x v="2"/>
    </i>
    <i r="1">
      <x v="265"/>
      <x v="154"/>
      <x v="3"/>
      <x v="2"/>
    </i>
    <i r="2">
      <x v="157"/>
      <x v="3"/>
      <x v="2"/>
    </i>
    <i r="1">
      <x v="266"/>
      <x v="158"/>
      <x v="3"/>
      <x v="2"/>
    </i>
    <i r="1">
      <x v="268"/>
      <x v="159"/>
      <x v="3"/>
      <x v="2"/>
    </i>
    <i r="1">
      <x v="269"/>
      <x v="160"/>
      <x v="3"/>
      <x v="2"/>
    </i>
    <i r="1">
      <x v="271"/>
      <x v="162"/>
      <x v="3"/>
      <x v="2"/>
    </i>
    <i r="1">
      <x v="272"/>
      <x v="163"/>
      <x v="3"/>
      <x v="2"/>
    </i>
    <i r="1">
      <x v="275"/>
      <x v="168"/>
      <x v="3"/>
      <x v="2"/>
    </i>
    <i r="1">
      <x v="278"/>
      <x v="199"/>
      <x v="3"/>
      <x v="2"/>
    </i>
    <i r="1">
      <x v="279"/>
      <x v="200"/>
      <x v="3"/>
      <x v="2"/>
    </i>
    <i r="1">
      <x v="284"/>
      <x v="206"/>
      <x v="3"/>
      <x v="2"/>
    </i>
    <i r="1">
      <x v="301"/>
      <x v="265"/>
      <x v="3"/>
      <x v="2"/>
    </i>
    <i r="1">
      <x v="305"/>
      <x v="248"/>
      <x v="3"/>
      <x v="2"/>
    </i>
    <i r="1">
      <x v="307"/>
      <x v="264"/>
      <x v="3"/>
      <x v="2"/>
    </i>
    <i r="1">
      <x v="310"/>
      <x v="267"/>
      <x v="3"/>
      <x v="2"/>
    </i>
    <i r="2">
      <x v="268"/>
      <x v="3"/>
      <x v="2"/>
    </i>
    <i r="1">
      <x v="311"/>
      <x v="270"/>
      <x v="3"/>
      <x v="2"/>
    </i>
    <i r="1">
      <x v="312"/>
      <x v="273"/>
      <x v="3"/>
      <x v="2"/>
    </i>
    <i r="1">
      <x v="316"/>
      <x v="275"/>
      <x v="3"/>
      <x v="2"/>
    </i>
    <i r="1">
      <x v="317"/>
      <x v="277"/>
      <x v="3"/>
      <x v="2"/>
    </i>
    <i r="1">
      <x v="318"/>
      <x v="279"/>
      <x v="3"/>
      <x v="2"/>
    </i>
    <i r="2">
      <x v="729"/>
      <x v="3"/>
      <x v="2"/>
    </i>
    <i r="1">
      <x v="321"/>
      <x v="305"/>
      <x v="3"/>
      <x v="2"/>
    </i>
    <i r="1">
      <x v="322"/>
      <x v="310"/>
      <x v="3"/>
      <x v="2"/>
    </i>
    <i r="1">
      <x v="323"/>
      <x v="311"/>
      <x v="3"/>
      <x v="2"/>
    </i>
    <i r="1">
      <x v="325"/>
      <x v="309"/>
      <x v="3"/>
      <x v="2"/>
    </i>
    <i r="1">
      <x v="327"/>
      <x v="730"/>
      <x v="3"/>
      <x v="2"/>
    </i>
    <i r="2">
      <x v="731"/>
      <x v="3"/>
      <x v="2"/>
    </i>
    <i r="1">
      <x v="330"/>
      <x v="335"/>
      <x v="3"/>
      <x v="2"/>
    </i>
    <i r="1">
      <x v="333"/>
      <x v="339"/>
      <x v="3"/>
      <x v="2"/>
    </i>
    <i r="1">
      <x v="335"/>
      <x v="341"/>
      <x v="3"/>
      <x v="2"/>
    </i>
    <i r="1">
      <x v="338"/>
      <x v="343"/>
      <x v="3"/>
      <x v="2"/>
    </i>
    <i r="1">
      <x v="340"/>
      <x v="345"/>
      <x v="3"/>
      <x v="2"/>
    </i>
    <i r="1">
      <x v="342"/>
      <x v="348"/>
      <x v="3"/>
      <x v="2"/>
    </i>
    <i r="1">
      <x v="345"/>
      <x v="350"/>
      <x v="3"/>
      <x v="2"/>
    </i>
    <i r="1">
      <x v="346"/>
      <x v="352"/>
      <x v="3"/>
      <x v="2"/>
    </i>
    <i r="1">
      <x v="347"/>
      <x v="353"/>
      <x v="3"/>
      <x v="2"/>
    </i>
    <i r="1">
      <x v="349"/>
      <x v="357"/>
      <x v="3"/>
      <x v="2"/>
    </i>
    <i r="1">
      <x v="350"/>
      <x v="237"/>
      <x v="3"/>
      <x v="2"/>
    </i>
    <i r="2">
      <x v="358"/>
      <x v="3"/>
      <x v="2"/>
    </i>
    <i r="1">
      <x v="351"/>
      <x v="361"/>
      <x v="3"/>
      <x v="2"/>
    </i>
    <i r="1">
      <x v="355"/>
      <x v="265"/>
      <x v="3"/>
      <x v="2"/>
    </i>
    <i r="2">
      <x v="364"/>
      <x v="3"/>
      <x v="2"/>
    </i>
    <i r="2">
      <x v="365"/>
      <x v="3"/>
      <x v="2"/>
    </i>
    <i r="2">
      <x v="367"/>
      <x v="3"/>
      <x v="2"/>
    </i>
    <i r="1">
      <x v="357"/>
      <x v="370"/>
      <x v="3"/>
      <x v="2"/>
    </i>
    <i r="1">
      <x v="358"/>
      <x v="371"/>
      <x v="3"/>
      <x v="2"/>
    </i>
    <i r="1">
      <x v="359"/>
      <x v="374"/>
      <x v="3"/>
      <x v="2"/>
    </i>
    <i r="1">
      <x v="360"/>
      <x v="375"/>
      <x v="3"/>
      <x v="2"/>
    </i>
    <i r="1">
      <x v="361"/>
      <x v="376"/>
      <x v="3"/>
      <x v="2"/>
    </i>
    <i r="1">
      <x v="368"/>
      <x v="384"/>
      <x v="3"/>
      <x v="2"/>
    </i>
    <i r="2">
      <x v="385"/>
      <x v="3"/>
      <x v="2"/>
    </i>
    <i r="2">
      <x v="392"/>
      <x v="3"/>
      <x v="2"/>
    </i>
    <i r="1">
      <x v="369"/>
      <x v="393"/>
      <x v="3"/>
      <x v="2"/>
    </i>
    <i r="1">
      <x v="375"/>
      <x v="397"/>
      <x v="3"/>
      <x v="2"/>
    </i>
    <i r="1">
      <x v="376"/>
      <x v="237"/>
      <x v="3"/>
      <x v="2"/>
    </i>
    <i r="1">
      <x v="382"/>
      <x v="402"/>
      <x v="3"/>
      <x v="2"/>
    </i>
    <i r="2">
      <x v="404"/>
      <x v="3"/>
      <x v="2"/>
    </i>
    <i r="2">
      <x v="405"/>
      <x v="3"/>
      <x v="2"/>
    </i>
    <i r="1">
      <x v="384"/>
      <x v="406"/>
      <x v="3"/>
      <x v="2"/>
    </i>
    <i r="2">
      <x v="407"/>
      <x v="3"/>
      <x v="2"/>
    </i>
    <i r="2">
      <x v="408"/>
      <x v="3"/>
      <x v="2"/>
    </i>
    <i r="1">
      <x v="386"/>
      <x v="413"/>
      <x v="3"/>
      <x v="2"/>
    </i>
    <i r="1">
      <x v="389"/>
      <x v="426"/>
      <x v="3"/>
      <x v="2"/>
    </i>
    <i r="2">
      <x v="427"/>
      <x v="3"/>
      <x v="2"/>
    </i>
    <i r="1">
      <x v="394"/>
      <x v="432"/>
      <x v="3"/>
      <x v="2"/>
    </i>
    <i r="2">
      <x v="433"/>
      <x v="3"/>
      <x v="2"/>
    </i>
    <i r="2">
      <x v="434"/>
      <x v="3"/>
      <x v="2"/>
    </i>
    <i r="1">
      <x v="397"/>
      <x v="436"/>
      <x v="3"/>
      <x v="2"/>
    </i>
    <i r="2">
      <x v="437"/>
      <x v="3"/>
      <x v="2"/>
    </i>
    <i r="2">
      <x v="438"/>
      <x v="3"/>
      <x v="2"/>
    </i>
    <i r="1">
      <x v="400"/>
      <x v="439"/>
      <x v="3"/>
      <x v="2"/>
    </i>
    <i r="1">
      <x v="402"/>
      <x v="442"/>
      <x v="3"/>
      <x v="2"/>
    </i>
    <i r="1">
      <x v="405"/>
      <x v="444"/>
      <x v="3"/>
      <x v="2"/>
    </i>
    <i r="1">
      <x v="407"/>
      <x v="445"/>
      <x v="3"/>
      <x v="2"/>
    </i>
    <i r="1">
      <x v="410"/>
      <x v="448"/>
      <x v="3"/>
      <x v="2"/>
    </i>
    <i r="2">
      <x v="449"/>
      <x v="3"/>
      <x v="2"/>
    </i>
    <i r="1">
      <x v="412"/>
      <x v="450"/>
      <x v="3"/>
      <x v="2"/>
    </i>
    <i r="2">
      <x v="451"/>
      <x v="3"/>
      <x v="2"/>
    </i>
    <i r="1">
      <x v="415"/>
      <x v="237"/>
      <x v="3"/>
      <x v="2"/>
    </i>
    <i r="1">
      <x v="418"/>
      <x v="454"/>
      <x v="3"/>
      <x v="2"/>
    </i>
    <i r="2">
      <x v="455"/>
      <x v="3"/>
      <x v="2"/>
    </i>
    <i r="2">
      <x v="456"/>
      <x v="3"/>
      <x v="2"/>
    </i>
    <i r="2">
      <x v="457"/>
      <x v="3"/>
      <x v="2"/>
    </i>
    <i r="1">
      <x v="420"/>
      <x v="458"/>
      <x v="3"/>
      <x v="2"/>
    </i>
    <i r="2">
      <x v="459"/>
      <x v="3"/>
      <x v="2"/>
    </i>
    <i r="2">
      <x v="460"/>
      <x v="3"/>
      <x v="2"/>
    </i>
    <i r="1">
      <x v="421"/>
      <x v="237"/>
      <x v="3"/>
      <x v="2"/>
    </i>
    <i r="1">
      <x v="422"/>
      <x v="463"/>
      <x v="3"/>
      <x v="2"/>
    </i>
    <i r="2">
      <x v="464"/>
      <x v="3"/>
      <x v="2"/>
    </i>
    <i r="2">
      <x v="465"/>
      <x v="3"/>
      <x v="2"/>
    </i>
    <i r="2">
      <x v="466"/>
      <x v="3"/>
      <x v="2"/>
    </i>
    <i r="1">
      <x v="429"/>
      <x v="512"/>
      <x v="3"/>
      <x v="2"/>
    </i>
    <i r="1">
      <x v="434"/>
      <x v="523"/>
      <x v="26"/>
      <x v="2"/>
    </i>
    <i r="1">
      <x v="437"/>
      <x v="237"/>
      <x v="3"/>
      <x v="2"/>
    </i>
    <i r="1">
      <x v="446"/>
      <x v="592"/>
      <x v="3"/>
      <x v="2"/>
    </i>
    <i r="1">
      <x v="450"/>
      <x v="265"/>
      <x v="3"/>
      <x v="2"/>
    </i>
    <i r="1">
      <x v="469"/>
      <x v="670"/>
      <x v="3"/>
      <x v="2"/>
    </i>
    <i r="1">
      <x v="476"/>
      <x v="679"/>
      <x v="3"/>
      <x v="2"/>
    </i>
    <i r="1">
      <x v="485"/>
      <x v="265"/>
      <x v="3"/>
      <x v="2"/>
    </i>
    <i r="1">
      <x v="492"/>
      <x v="714"/>
      <x v="3"/>
      <x v="2"/>
    </i>
    <i t="default">
      <x v="29"/>
    </i>
    <i>
      <x v="30"/>
      <x v="232"/>
      <x v="1"/>
      <x v="3"/>
      <x v="2"/>
    </i>
    <i r="2">
      <x v="10"/>
      <x v="3"/>
      <x v="2"/>
    </i>
    <i r="2">
      <x v="11"/>
      <x v="260"/>
      <x v="2"/>
    </i>
    <i r="2">
      <x v="12"/>
      <x v="217"/>
      <x v="2"/>
    </i>
    <i r="2">
      <x v="13"/>
      <x v="261"/>
      <x v="2"/>
    </i>
    <i r="2">
      <x v="14"/>
      <x v="262"/>
      <x v="2"/>
    </i>
    <i r="1">
      <x v="233"/>
      <x v="5"/>
      <x v="263"/>
      <x v="2"/>
    </i>
    <i r="2">
      <x v="15"/>
      <x v="3"/>
      <x v="2"/>
    </i>
    <i r="2">
      <x v="16"/>
      <x v="216"/>
      <x v="2"/>
    </i>
    <i r="2">
      <x v="17"/>
      <x v="264"/>
      <x v="2"/>
    </i>
    <i r="2">
      <x v="18"/>
      <x v="265"/>
      <x v="2"/>
    </i>
    <i r="2">
      <x v="19"/>
      <x v="266"/>
      <x v="2"/>
    </i>
    <i r="2">
      <x v="20"/>
      <x v="230"/>
      <x v="2"/>
    </i>
    <i r="2">
      <x v="21"/>
      <x v="216"/>
      <x v="2"/>
    </i>
    <i r="2">
      <x v="22"/>
      <x v="267"/>
      <x v="2"/>
    </i>
    <i r="2">
      <x v="23"/>
      <x v="268"/>
      <x v="2"/>
    </i>
    <i r="2">
      <x v="24"/>
      <x v="208"/>
      <x v="2"/>
    </i>
    <i r="2">
      <x v="25"/>
      <x v="269"/>
      <x v="2"/>
    </i>
    <i r="2">
      <x v="43"/>
      <x v="3"/>
      <x v="2"/>
    </i>
    <i r="1">
      <x v="234"/>
      <x v="26"/>
      <x v="3"/>
      <x v="2"/>
    </i>
    <i r="2">
      <x v="44"/>
      <x v="3"/>
      <x v="2"/>
    </i>
    <i r="1">
      <x v="235"/>
      <x v="27"/>
      <x v="12"/>
      <x v="3"/>
      <x v="22"/>
    </i>
    <i r="2">
      <x v="34"/>
      <x v="276"/>
      <x v="2"/>
    </i>
    <i r="2">
      <x v="51"/>
      <x v="285"/>
      <x v="2"/>
    </i>
    <i r="2">
      <x v="63"/>
      <x v="283"/>
      <x v="2"/>
    </i>
    <i r="1">
      <x v="238"/>
      <x v="78"/>
      <x v="3"/>
      <x v="2"/>
    </i>
    <i r="1">
      <x v="239"/>
      <x v="73"/>
      <x v="293"/>
      <x v="2"/>
    </i>
    <i r="2">
      <x v="74"/>
      <x v="294"/>
      <x v="2"/>
    </i>
    <i r="2">
      <x v="79"/>
      <x v="296"/>
      <x v="2"/>
    </i>
    <i r="2">
      <x v="83"/>
      <x v="298"/>
      <x v="4"/>
      <x v="6"/>
    </i>
    <i r="2">
      <x v="84"/>
      <x v="33"/>
      <x v="2"/>
    </i>
    <i r="1">
      <x v="240"/>
      <x v="76"/>
      <x v="3"/>
      <x v="2"/>
    </i>
    <i r="2">
      <x v="87"/>
      <x v="18"/>
      <x v="5"/>
      <x v="23"/>
    </i>
    <i r="2">
      <x v="90"/>
      <x v="207"/>
      <x v="2"/>
    </i>
    <i r="2">
      <x v="94"/>
      <x v="257"/>
      <x v="2"/>
    </i>
    <i r="2">
      <x v="97"/>
      <x v="17"/>
      <x v="14"/>
      <x v="23"/>
    </i>
    <i r="1">
      <x v="242"/>
      <x v="98"/>
      <x v="3"/>
      <x v="2"/>
    </i>
    <i r="2">
      <x v="99"/>
      <x v="3"/>
      <x v="2"/>
    </i>
    <i r="1">
      <x v="246"/>
      <x v="107"/>
      <x v="3"/>
      <x v="2"/>
    </i>
    <i r="1">
      <x v="248"/>
      <x v="109"/>
      <x v="22"/>
      <x v="20"/>
      <x v="5"/>
    </i>
    <i r="1">
      <x v="250"/>
      <x v="51"/>
      <x v="285"/>
      <x v="2"/>
    </i>
    <i r="2">
      <x v="73"/>
      <x v="293"/>
      <x v="2"/>
    </i>
    <i r="1">
      <x v="251"/>
      <x v="125"/>
      <x v="309"/>
      <x v="2"/>
    </i>
    <i r="1">
      <x v="252"/>
      <x v="123"/>
      <x v="3"/>
      <x v="2"/>
    </i>
    <i t="default">
      <x v="30"/>
    </i>
    <i>
      <x v="31"/>
      <x v="235"/>
      <x v="3"/>
      <x v="258"/>
      <x v="2"/>
    </i>
    <i r="2">
      <x v="4"/>
      <x v="212"/>
      <x v="2"/>
    </i>
    <i r="2">
      <x v="5"/>
      <x v="274"/>
      <x v="2"/>
    </i>
    <i r="2">
      <x v="7"/>
      <x v="281"/>
      <x v="2"/>
    </i>
    <i r="2">
      <x v="11"/>
      <x v="260"/>
      <x v="2"/>
    </i>
    <i r="2">
      <x v="20"/>
      <x v="230"/>
      <x v="2"/>
    </i>
    <i r="2">
      <x v="28"/>
      <x v="22"/>
      <x v="2"/>
    </i>
    <i r="2">
      <x v="29"/>
      <x v="270"/>
      <x v="2"/>
    </i>
    <i r="2">
      <x v="30"/>
      <x v="271"/>
      <x v="2"/>
    </i>
    <i r="2">
      <x v="31"/>
      <x v="272"/>
      <x v="2"/>
    </i>
    <i r="2">
      <x v="32"/>
      <x v="273"/>
      <x v="2"/>
    </i>
    <i r="2">
      <x v="33"/>
      <x v="275"/>
      <x v="2"/>
    </i>
    <i r="2">
      <x v="34"/>
      <x v="276"/>
      <x v="2"/>
    </i>
    <i r="2">
      <x v="35"/>
      <x v="207"/>
      <x v="2"/>
    </i>
    <i r="2">
      <x v="36"/>
      <x v="207"/>
      <x v="2"/>
    </i>
    <i r="2">
      <x v="37"/>
      <x v="251"/>
      <x v="2"/>
    </i>
    <i r="2">
      <x v="38"/>
      <x v="277"/>
      <x v="2"/>
    </i>
    <i r="2">
      <x v="39"/>
      <x v="278"/>
      <x v="2"/>
    </i>
    <i r="2">
      <x v="40"/>
      <x v="261"/>
      <x v="2"/>
    </i>
    <i r="2">
      <x v="41"/>
      <x v="279"/>
      <x v="2"/>
    </i>
    <i r="2">
      <x v="42"/>
      <x v="230"/>
      <x v="2"/>
    </i>
    <i r="2">
      <x v="45"/>
      <x v="3"/>
      <x v="2"/>
    </i>
    <i r="2">
      <x v="46"/>
      <x v="216"/>
      <x v="2"/>
    </i>
    <i r="2">
      <x v="47"/>
      <x v="280"/>
      <x v="2"/>
    </i>
    <i r="2">
      <x v="48"/>
      <x v="282"/>
      <x v="2"/>
    </i>
    <i r="2">
      <x v="49"/>
      <x v="283"/>
      <x v="2"/>
    </i>
    <i r="2">
      <x v="50"/>
      <x v="284"/>
      <x v="2"/>
    </i>
    <i r="2">
      <x v="52"/>
      <x v="286"/>
      <x v="2"/>
    </i>
    <i r="2">
      <x v="53"/>
      <x v="280"/>
      <x v="2"/>
    </i>
    <i r="2">
      <x v="54"/>
      <x v="287"/>
      <x v="2"/>
    </i>
    <i r="2">
      <x v="55"/>
      <x v="208"/>
      <x v="2"/>
    </i>
    <i r="2">
      <x v="56"/>
      <x v="288"/>
      <x v="2"/>
    </i>
    <i r="2">
      <x v="57"/>
      <x v="212"/>
      <x v="2"/>
    </i>
    <i r="2">
      <x v="58"/>
      <x v="207"/>
      <x v="2"/>
    </i>
    <i r="2">
      <x v="59"/>
      <x v="289"/>
      <x v="2"/>
    </i>
    <i r="2">
      <x v="60"/>
      <x v="290"/>
      <x v="2"/>
    </i>
    <i r="2">
      <x v="61"/>
      <x v="291"/>
      <x v="2"/>
    </i>
    <i r="2">
      <x v="62"/>
      <x v="248"/>
      <x v="2"/>
    </i>
    <i r="2">
      <x v="64"/>
      <x v="258"/>
      <x v="2"/>
    </i>
    <i r="2">
      <x v="65"/>
      <x v="3"/>
      <x v="2"/>
    </i>
    <i r="1">
      <x v="236"/>
      <x v="66"/>
      <x v="3"/>
      <x v="2"/>
    </i>
    <i r="2">
      <x v="67"/>
      <x v="292"/>
      <x v="2"/>
    </i>
    <i r="2">
      <x v="68"/>
      <x v="246"/>
      <x v="2"/>
    </i>
    <i r="2">
      <x v="69"/>
      <x v="212"/>
      <x v="2"/>
    </i>
    <i r="1">
      <x v="237"/>
      <x v="70"/>
      <x v="283"/>
      <x v="2"/>
    </i>
    <i r="2">
      <x v="71"/>
      <x v="3"/>
      <x v="2"/>
    </i>
    <i r="1">
      <x v="238"/>
      <x v="72"/>
      <x v="207"/>
      <x v="2"/>
    </i>
    <i r="1">
      <x v="240"/>
      <x v="76"/>
      <x v="3"/>
      <x v="2"/>
    </i>
    <i r="2">
      <x v="90"/>
      <x v="207"/>
      <x v="2"/>
    </i>
    <i r="2">
      <x v="96"/>
      <x v="303"/>
      <x v="2"/>
    </i>
    <i r="1">
      <x v="242"/>
      <x v="98"/>
      <x v="3"/>
      <x v="2"/>
    </i>
    <i r="1">
      <x v="245"/>
      <x v="103"/>
      <x v="23"/>
      <x v="56"/>
      <x v="19"/>
    </i>
    <i r="2">
      <x v="104"/>
      <x v="304"/>
      <x v="2"/>
    </i>
    <i r="1">
      <x v="246"/>
      <x v="105"/>
      <x v="305"/>
      <x v="2"/>
    </i>
    <i r="2">
      <x v="107"/>
      <x v="3"/>
      <x v="2"/>
    </i>
    <i r="1">
      <x v="252"/>
      <x v="127"/>
      <x v="311"/>
      <x v="2"/>
    </i>
    <i r="2">
      <x v="128"/>
      <x v="208"/>
      <x v="2"/>
    </i>
    <i r="2">
      <x v="129"/>
      <x v="212"/>
      <x v="2"/>
    </i>
    <i r="1">
      <x v="257"/>
      <x v="139"/>
      <x v="245"/>
      <x v="2"/>
    </i>
    <i r="1">
      <x v="279"/>
      <x v="189"/>
      <x v="323"/>
      <x v="2"/>
    </i>
    <i r="1">
      <x v="282"/>
      <x v="195"/>
      <x v="3"/>
      <x v="2"/>
    </i>
    <i r="1">
      <x v="283"/>
      <x v="196"/>
      <x v="326"/>
      <x v="58"/>
      <x v="7"/>
    </i>
    <i r="1">
      <x v="284"/>
      <x v="197"/>
      <x v="3"/>
      <x v="2"/>
    </i>
    <i r="2">
      <x v="207"/>
      <x v="3"/>
      <x v="2"/>
    </i>
    <i r="1">
      <x v="287"/>
      <x v="727"/>
      <x v="3"/>
      <x v="2"/>
    </i>
    <i t="default">
      <x v="31"/>
    </i>
    <i>
      <x v="32"/>
      <x v="239"/>
      <x v="7"/>
      <x v="255"/>
      <x v="2"/>
    </i>
    <i r="2">
      <x v="11"/>
      <x v="295"/>
      <x v="2"/>
    </i>
    <i r="2">
      <x v="51"/>
      <x v="285"/>
      <x v="2"/>
    </i>
    <i r="2">
      <x v="75"/>
      <x v="3"/>
      <x v="2"/>
    </i>
    <i r="2">
      <x v="80"/>
      <x v="207"/>
      <x v="2"/>
    </i>
    <i r="2">
      <x v="81"/>
      <x v="297"/>
      <x v="2"/>
    </i>
    <i r="2">
      <x v="82"/>
      <x v="207"/>
      <x v="2"/>
    </i>
    <i r="2">
      <x v="85"/>
    </i>
    <i r="1">
      <x v="243"/>
      <x v="100"/>
      <x v="3"/>
      <x v="2"/>
    </i>
    <i r="1">
      <x v="244"/>
      <x v="102"/>
      <x v="3"/>
      <x v="2"/>
    </i>
    <i r="1">
      <x v="247"/>
      <x v="108"/>
      <x v="3"/>
      <x v="2"/>
    </i>
    <i r="1">
      <x v="250"/>
      <x v="115"/>
      <x v="3"/>
      <x v="2"/>
    </i>
    <i r="1">
      <x v="251"/>
      <x v="122"/>
      <x v="3"/>
      <x v="2"/>
    </i>
    <i r="1">
      <x v="252"/>
      <x v="123"/>
      <x v="3"/>
      <x v="2"/>
    </i>
    <i r="1">
      <x v="253"/>
      <x v="131"/>
      <x v="3"/>
      <x v="2"/>
    </i>
    <i r="1">
      <x v="254"/>
      <x v="134"/>
      <x v="3"/>
      <x v="2"/>
    </i>
    <i r="1">
      <x v="256"/>
      <x v="138"/>
      <x v="3"/>
      <x v="2"/>
    </i>
    <i r="1">
      <x v="258"/>
      <x v="141"/>
      <x v="3"/>
      <x v="2"/>
    </i>
    <i r="1">
      <x v="259"/>
      <x v="142"/>
      <x v="3"/>
      <x v="2"/>
    </i>
    <i r="2">
      <x v="146"/>
      <x v="3"/>
      <x v="2"/>
    </i>
    <i r="1">
      <x v="260"/>
      <x v="144"/>
      <x v="3"/>
      <x v="2"/>
    </i>
    <i r="2">
      <x v="147"/>
      <x v="3"/>
      <x v="2"/>
    </i>
    <i r="1">
      <x v="262"/>
      <x v="149"/>
      <x v="3"/>
      <x v="2"/>
    </i>
    <i r="1">
      <x v="263"/>
      <x v="1"/>
      <x v="3"/>
      <x v="2"/>
    </i>
    <i r="2">
      <x v="151"/>
      <x v="3"/>
      <x v="2"/>
    </i>
    <i r="1">
      <x v="264"/>
      <x v="152"/>
      <x v="3"/>
      <x v="2"/>
    </i>
    <i r="2">
      <x v="170"/>
      <x v="9"/>
      <x/>
      <x v="8"/>
    </i>
    <i r="1">
      <x v="265"/>
      <x v="84"/>
      <x v="33"/>
      <x v="19"/>
      <x v="8"/>
    </i>
    <i r="5">
      <x v="270"/>
    </i>
    <i r="1">
      <x v="266"/>
      <x v="1"/>
      <x v="3"/>
      <x v="2"/>
    </i>
    <i r="2">
      <x v="155"/>
      <x v="3"/>
      <x v="2"/>
    </i>
    <i r="1">
      <x v="267"/>
      <x v="156"/>
      <x v="3"/>
      <x v="2"/>
    </i>
    <i r="1">
      <x v="270"/>
      <x v="161"/>
      <x v="3"/>
      <x v="2"/>
    </i>
    <i r="1">
      <x v="272"/>
      <x v="164"/>
      <x v="3"/>
      <x v="2"/>
    </i>
    <i r="1">
      <x v="273"/>
      <x v="165"/>
      <x v="3"/>
      <x v="2"/>
    </i>
    <i r="1">
      <x v="276"/>
      <x v="169"/>
      <x v="3"/>
      <x v="2"/>
    </i>
    <i r="1">
      <x v="277"/>
      <x v="171"/>
      <x v="3"/>
      <x v="2"/>
    </i>
    <i r="1">
      <x v="278"/>
      <x v="177"/>
      <x v="209"/>
      <x v="2"/>
    </i>
    <i r="2">
      <x v="198"/>
      <x v="3"/>
      <x v="2"/>
    </i>
    <i r="1">
      <x v="279"/>
      <x v="51"/>
      <x v="322"/>
      <x v="2"/>
    </i>
    <i r="2">
      <x v="188"/>
      <x v="321"/>
      <x v="2"/>
    </i>
    <i r="2">
      <x v="191"/>
      <x v="324"/>
      <x v="2"/>
    </i>
    <i r="2">
      <x v="192"/>
      <x v="325"/>
      <x v="2"/>
    </i>
    <i r="1">
      <x v="280"/>
      <x v="181"/>
      <x v="318"/>
      <x v="57"/>
      <x v="12"/>
    </i>
    <i t="default">
      <x v="32"/>
    </i>
    <i>
      <x v="34"/>
      <x v="248"/>
      <x v="113"/>
      <x v="33"/>
      <x v="14"/>
      <x v="3"/>
    </i>
    <i r="1">
      <x v="250"/>
      <x v="11"/>
      <x v="260"/>
      <x v="2"/>
    </i>
    <i r="2">
      <x v="13"/>
      <x v="261"/>
      <x v="2"/>
    </i>
    <i r="2">
      <x v="116"/>
      <x v="301"/>
      <x v="2"/>
    </i>
    <i r="2">
      <x v="117"/>
      <x v="307"/>
      <x v="2"/>
    </i>
    <i r="2">
      <x v="118"/>
      <x v="303"/>
      <x v="2"/>
    </i>
    <i r="2">
      <x v="119"/>
      <x v="208"/>
      <x v="2"/>
    </i>
    <i r="2">
      <x v="120"/>
      <x v="207"/>
      <x v="2"/>
    </i>
    <i r="2">
      <x v="121"/>
      <x v="259"/>
      <x v="2"/>
    </i>
    <i r="1">
      <x v="251"/>
      <x v="124"/>
      <x v="308"/>
      <x v="2"/>
    </i>
    <i r="2">
      <x v="125"/>
      <x v="309"/>
      <x v="2"/>
    </i>
    <i r="2">
      <x v="126"/>
      <x v="310"/>
      <x v="2"/>
    </i>
    <i r="1">
      <x v="252"/>
      <x v="35"/>
      <x v="212"/>
      <x v="2"/>
    </i>
    <i r="1">
      <x v="253"/>
      <x v="130"/>
      <x v="3"/>
      <x v="2"/>
    </i>
    <i r="1">
      <x v="297"/>
      <x v="254"/>
      <x v="3"/>
      <x v="2"/>
    </i>
    <i t="default">
      <x v="34"/>
    </i>
    <i>
      <x v="35"/>
      <x v="264"/>
      <x v="107"/>
      <x v="3"/>
      <x v="2"/>
    </i>
    <i r="1">
      <x v="297"/>
      <x v="254"/>
      <x v="3"/>
      <x v="2"/>
    </i>
    <i t="default">
      <x v="35"/>
    </i>
    <i>
      <x v="36"/>
      <x v="278"/>
      <x v="7"/>
      <x v="255"/>
      <x v="2"/>
    </i>
    <i r="2">
      <x v="49"/>
      <x v="286"/>
      <x v="2"/>
    </i>
    <i r="2">
      <x v="173"/>
      <x v="314"/>
      <x v="2"/>
    </i>
    <i r="2">
      <x v="174"/>
      <x v="315"/>
      <x v="2"/>
    </i>
    <i r="2">
      <x v="175"/>
      <x v="216"/>
      <x v="2"/>
    </i>
    <i r="2">
      <x v="176"/>
      <x v="272"/>
      <x v="2"/>
    </i>
    <i r="2">
      <x v="178"/>
      <x v="316"/>
      <x v="2"/>
    </i>
    <i r="2">
      <x v="179"/>
      <x v="317"/>
      <x v="2"/>
    </i>
    <i r="2">
      <x v="198"/>
      <x v="3"/>
      <x v="2"/>
    </i>
    <i r="1">
      <x v="279"/>
      <x v="182"/>
      <x v="319"/>
      <x v="2"/>
    </i>
    <i r="2">
      <x v="183"/>
      <x v="267"/>
      <x v="2"/>
    </i>
    <i r="2">
      <x v="187"/>
      <x v="268"/>
      <x v="2"/>
    </i>
    <i r="2">
      <x v="192"/>
      <x v="325"/>
      <x v="2"/>
    </i>
    <i r="2">
      <x v="193"/>
      <x v="323"/>
      <x v="2"/>
    </i>
    <i r="1">
      <x v="284"/>
      <x v="269"/>
      <x/>
      <x v="7"/>
      <x v="14"/>
    </i>
    <i r="1">
      <x v="289"/>
      <x v="231"/>
      <x v="20"/>
      <x v="3"/>
      <x v="24"/>
    </i>
    <i r="1">
      <x v="296"/>
      <x v="255"/>
      <x v="4"/>
      <x v="59"/>
      <x v="14"/>
    </i>
    <i r="2">
      <x v="256"/>
      <x v="3"/>
      <x v="2"/>
    </i>
    <i r="1">
      <x v="297"/>
      <x v="236"/>
      <x v="3"/>
      <x v="2"/>
    </i>
    <i r="2">
      <x v="257"/>
      <x v="338"/>
      <x v="60"/>
      <x v="282"/>
    </i>
    <i r="2">
      <x v="258"/>
      <x v="3"/>
      <x v="2"/>
    </i>
    <i r="2">
      <x v="259"/>
      <x v="3"/>
      <x v="2"/>
    </i>
    <i r="2">
      <x v="266"/>
      <x v="3"/>
      <x v="2"/>
    </i>
    <i r="1">
      <x v="301"/>
      <x v="254"/>
      <x v="3"/>
      <x v="2"/>
    </i>
    <i t="default">
      <x v="36"/>
    </i>
    <i>
      <x v="37"/>
      <x v="290"/>
      <x v="11"/>
      <x v="295"/>
      <x v="2"/>
    </i>
    <i r="2">
      <x v="25"/>
      <x v="269"/>
      <x v="2"/>
    </i>
    <i r="2">
      <x v="74"/>
      <x v="329"/>
      <x v="2"/>
    </i>
    <i r="2">
      <x v="211"/>
      <x v="3"/>
      <x v="2"/>
    </i>
    <i r="2">
      <x v="212"/>
      <x v="207"/>
      <x v="2"/>
    </i>
    <i r="2">
      <x v="213"/>
      <x v="327"/>
      <x v="2"/>
    </i>
    <i r="2">
      <x v="214"/>
      <x v="328"/>
      <x v="2"/>
    </i>
    <i r="2">
      <x v="215"/>
      <x v="315"/>
      <x v="2"/>
    </i>
    <i r="2">
      <x v="216"/>
      <x v="3"/>
      <x v="2"/>
    </i>
    <i r="2">
      <x v="217"/>
      <x v="321"/>
      <x v="2"/>
    </i>
    <i r="2">
      <x v="218"/>
      <x v="330"/>
      <x v="2"/>
    </i>
    <i r="2">
      <x v="221"/>
      <x v="3"/>
      <x v="2"/>
    </i>
    <i r="2">
      <x v="222"/>
      <x v="333"/>
      <x v="2"/>
    </i>
    <i r="1">
      <x v="291"/>
      <x v="224"/>
      <x v="335"/>
      <x v="2"/>
    </i>
    <i r="2">
      <x v="225"/>
      <x v="261"/>
      <x v="2"/>
    </i>
    <i r="2">
      <x v="226"/>
      <x v="336"/>
      <x v="2"/>
    </i>
    <i r="2">
      <x v="227"/>
      <x v="3"/>
      <x v="2"/>
    </i>
    <i r="1">
      <x v="292"/>
      <x v="228"/>
      <x v="337"/>
      <x v="2"/>
    </i>
    <i r="1">
      <x v="296"/>
      <x v="1"/>
      <x v="3"/>
      <x v="2"/>
    </i>
    <i r="2">
      <x v="239"/>
      <x v="280"/>
      <x v="2"/>
    </i>
    <i r="1">
      <x v="319"/>
      <x v="282"/>
      <x v="325"/>
      <x v="2"/>
    </i>
    <i r="1">
      <x v="321"/>
      <x v="284"/>
      <x v="3"/>
      <x v="2"/>
    </i>
    <i r="1">
      <x v="322"/>
      <x v="1"/>
      <x v="3"/>
      <x v="2"/>
    </i>
    <i r="2">
      <x v="11"/>
      <x v="260"/>
      <x v="2"/>
    </i>
    <i r="2">
      <x v="25"/>
      <x v="341"/>
      <x v="2"/>
    </i>
    <i r="2">
      <x v="51"/>
      <x v="322"/>
      <x v="2"/>
    </i>
    <i r="2">
      <x v="139"/>
      <x v="245"/>
      <x v="2"/>
    </i>
    <i r="2">
      <x v="287"/>
      <x v="340"/>
      <x v="2"/>
    </i>
    <i r="2">
      <x v="288"/>
      <x v="340"/>
      <x v="2"/>
    </i>
    <i r="2">
      <x v="289"/>
      <x v="321"/>
      <x v="2"/>
    </i>
    <i r="2">
      <x v="290"/>
      <x v="275"/>
      <x v="2"/>
    </i>
    <i r="2">
      <x v="291"/>
      <x v="272"/>
      <x v="2"/>
    </i>
    <i r="2">
      <x v="292"/>
      <x v="328"/>
      <x v="2"/>
    </i>
    <i r="2">
      <x v="293"/>
      <x v="279"/>
      <x v="2"/>
    </i>
    <i r="2">
      <x v="318"/>
      <x v="3"/>
      <x v="2"/>
    </i>
    <i r="1">
      <x v="323"/>
      <x v="7"/>
      <x v="255"/>
      <x v="2"/>
    </i>
    <i r="2">
      <x v="106"/>
      <x v="346"/>
      <x v="2"/>
    </i>
    <i r="2">
      <x v="292"/>
      <x v="328"/>
      <x v="2"/>
    </i>
    <i r="2">
      <x v="294"/>
      <x v="245"/>
      <x v="2"/>
    </i>
    <i r="2">
      <x v="295"/>
      <x v="342"/>
      <x v="2"/>
    </i>
    <i r="2">
      <x v="296"/>
      <x v="343"/>
      <x v="2"/>
    </i>
    <i r="2">
      <x v="297"/>
      <x v="257"/>
      <x v="2"/>
    </i>
    <i r="2">
      <x v="298"/>
      <x v="212"/>
      <x v="2"/>
    </i>
    <i r="2">
      <x v="299"/>
      <x v="344"/>
      <x v="2"/>
    </i>
    <i r="2">
      <x v="300"/>
      <x v="271"/>
      <x v="2"/>
    </i>
    <i r="2">
      <x v="301"/>
      <x v="345"/>
      <x v="2"/>
    </i>
    <i r="2">
      <x v="302"/>
      <x v="263"/>
      <x v="2"/>
    </i>
    <i r="2">
      <x v="303"/>
      <x v="347"/>
      <x v="2"/>
    </i>
    <i r="2">
      <x v="304"/>
      <x v="270"/>
      <x v="2"/>
    </i>
    <i r="2">
      <x v="306"/>
      <x v="22"/>
      <x v="39"/>
      <x v="9"/>
    </i>
    <i r="2">
      <x v="319"/>
      <x v="3"/>
      <x v="2"/>
    </i>
    <i r="1">
      <x v="324"/>
      <x v="1"/>
      <x v="3"/>
      <x v="2"/>
    </i>
    <i r="2">
      <x v="307"/>
      <x v="275"/>
      <x v="2"/>
    </i>
    <i r="2">
      <x v="308"/>
      <x v="263"/>
      <x v="2"/>
    </i>
    <i r="2">
      <x v="313"/>
      <x v="38"/>
      <x v="61"/>
      <x v="47"/>
    </i>
    <i r="1">
      <x v="326"/>
      <x v="1"/>
      <x v="3"/>
      <x v="2"/>
    </i>
    <i r="2">
      <x v="313"/>
      <x v="38"/>
      <x v="61"/>
      <x v="47"/>
    </i>
    <i r="2">
      <x v="315"/>
      <x v="3"/>
      <x v="2"/>
    </i>
    <i r="2">
      <x v="316"/>
      <x v="3"/>
      <x v="2"/>
    </i>
    <i r="2">
      <x v="317"/>
      <x v="3"/>
      <x v="2"/>
    </i>
    <i r="2">
      <x v="320"/>
      <x v="216"/>
      <x v="2"/>
    </i>
    <i r="2">
      <x v="322"/>
      <x v="3"/>
      <x v="2"/>
    </i>
    <i r="2">
      <x v="323"/>
      <x v="3"/>
      <x v="2"/>
    </i>
    <i r="2">
      <x v="327"/>
      <x v="349"/>
      <x v="2"/>
    </i>
    <i r="1">
      <x v="327"/>
      <x v="1"/>
      <x v="3"/>
      <x v="2"/>
    </i>
    <i r="2">
      <x v="313"/>
      <x v="38"/>
      <x v="61"/>
      <x v="47"/>
    </i>
    <i r="2">
      <x v="324"/>
      <x v="3"/>
      <x v="2"/>
    </i>
    <i r="1">
      <x v="328"/>
      <x v="1"/>
      <x v="3"/>
      <x v="2"/>
    </i>
    <i r="2">
      <x v="313"/>
      <x v="38"/>
      <x v="61"/>
      <x v="47"/>
    </i>
    <i r="2">
      <x v="333"/>
      <x v="3"/>
      <x v="2"/>
    </i>
    <i r="1">
      <x v="329"/>
      <x v="334"/>
      <x v="3"/>
      <x v="2"/>
    </i>
    <i r="1">
      <x v="330"/>
      <x v="1"/>
      <x v="3"/>
      <x v="2"/>
    </i>
    <i r="2">
      <x v="336"/>
      <x v="3"/>
      <x v="2"/>
    </i>
    <i r="1">
      <x v="331"/>
      <x v="1"/>
      <x v="3"/>
      <x v="2"/>
    </i>
    <i r="2">
      <x v="337"/>
      <x v="3"/>
      <x v="2"/>
    </i>
    <i r="1">
      <x v="332"/>
      <x v="338"/>
      <x v="3"/>
      <x v="2"/>
    </i>
    <i r="1">
      <x v="333"/>
      <x v="1"/>
      <x v="3"/>
      <x v="2"/>
    </i>
    <i r="2">
      <x v="340"/>
      <x v="3"/>
      <x v="2"/>
    </i>
    <i r="1">
      <x v="334"/>
      <x v="1"/>
      <x v="3"/>
      <x v="2"/>
    </i>
    <i r="1">
      <x v="335"/>
      <x v="1"/>
      <x v="3"/>
      <x v="2"/>
    </i>
    <i r="2">
      <x v="342"/>
      <x v="3"/>
      <x v="2"/>
    </i>
    <i r="1">
      <x v="336"/>
      <x v="1"/>
      <x v="3"/>
      <x v="2"/>
    </i>
    <i r="2">
      <x v="342"/>
      <x v="3"/>
      <x v="2"/>
    </i>
    <i r="1">
      <x v="337"/>
      <x v="1"/>
      <x v="3"/>
      <x v="2"/>
    </i>
    <i r="1">
      <x v="338"/>
      <x v="1"/>
      <x v="3"/>
      <x v="2"/>
    </i>
    <i r="1">
      <x v="339"/>
      <x v="344"/>
      <x v="3"/>
      <x v="2"/>
    </i>
    <i r="1">
      <x v="341"/>
      <x v="1"/>
      <x v="3"/>
      <x v="2"/>
    </i>
    <i r="2">
      <x v="346"/>
      <x v="37"/>
      <x v="2"/>
    </i>
    <i r="2">
      <x v="347"/>
      <x v="3"/>
      <x v="2"/>
    </i>
    <i r="1">
      <x v="342"/>
      <x v="1"/>
      <x v="3"/>
      <x v="2"/>
    </i>
    <i r="1">
      <x v="343"/>
      <x v="1"/>
      <x v="3"/>
      <x v="2"/>
    </i>
    <i r="1">
      <x v="344"/>
      <x v="1"/>
      <x v="3"/>
      <x v="2"/>
    </i>
    <i r="2">
      <x v="349"/>
      <x v="3"/>
      <x v="2"/>
    </i>
    <i r="1">
      <x v="346"/>
      <x v="1"/>
      <x v="3"/>
      <x v="2"/>
    </i>
    <i r="2">
      <x v="351"/>
      <x v="208"/>
      <x v="2"/>
    </i>
    <i r="1">
      <x v="347"/>
      <x v="1"/>
      <x v="3"/>
      <x v="2"/>
    </i>
    <i r="2">
      <x v="354"/>
      <x v="3"/>
      <x v="2"/>
    </i>
    <i r="1">
      <x v="348"/>
      <x v="1"/>
      <x v="3"/>
      <x v="2"/>
    </i>
    <i r="1">
      <x v="349"/>
      <x v="1"/>
      <x v="3"/>
      <x v="2"/>
    </i>
    <i r="2">
      <x v="355"/>
      <x v="3"/>
      <x v="2"/>
    </i>
    <i r="2">
      <x v="356"/>
      <x v="19"/>
      <x v="57"/>
      <x v="7"/>
    </i>
    <i r="1">
      <x v="350"/>
      <x v="1"/>
      <x v="3"/>
      <x v="2"/>
    </i>
    <i r="2">
      <x v="359"/>
      <x/>
      <x v="2"/>
    </i>
    <i r="2">
      <x v="360"/>
      <x v="3"/>
      <x v="2"/>
    </i>
    <i r="1">
      <x v="352"/>
      <x v="1"/>
      <x v="3"/>
      <x v="2"/>
    </i>
    <i r="2">
      <x v="362"/>
      <x v="3"/>
      <x v="2"/>
    </i>
    <i r="1">
      <x v="353"/>
      <x v="1"/>
      <x v="3"/>
      <x v="2"/>
    </i>
    <i r="1">
      <x v="354"/>
      <x v="1"/>
      <x v="3"/>
      <x v="2"/>
    </i>
    <i r="2">
      <x v="363"/>
      <x v="3"/>
      <x v="2"/>
    </i>
    <i r="1">
      <x v="355"/>
      <x v="1"/>
      <x v="3"/>
      <x v="2"/>
    </i>
    <i r="2">
      <x v="366"/>
      <x v="355"/>
      <x v="2"/>
    </i>
    <i r="1">
      <x v="356"/>
      <x v="1"/>
      <x v="3"/>
      <x v="2"/>
    </i>
    <i r="2">
      <x v="368"/>
      <x v="3"/>
      <x v="2"/>
    </i>
    <i r="1">
      <x v="357"/>
      <x v="369"/>
      <x v="3"/>
      <x v="2"/>
    </i>
    <i r="1">
      <x v="358"/>
      <x v="372"/>
      <x v="356"/>
      <x v="2"/>
    </i>
    <i r="1">
      <x v="359"/>
      <x v="1"/>
      <x v="3"/>
      <x v="2"/>
    </i>
    <i r="2">
      <x v="373"/>
      <x v="3"/>
      <x v="2"/>
    </i>
    <i r="1">
      <x v="360"/>
      <x v="1"/>
      <x v="3"/>
      <x v="2"/>
    </i>
    <i r="1">
      <x v="361"/>
      <x v="1"/>
      <x v="3"/>
      <x v="2"/>
    </i>
    <i r="1">
      <x v="362"/>
      <x v="1"/>
      <x v="3"/>
      <x v="2"/>
    </i>
    <i r="2">
      <x v="377"/>
      <x v="3"/>
      <x v="2"/>
    </i>
    <i r="1">
      <x v="363"/>
      <x v="1"/>
      <x v="3"/>
      <x v="2"/>
    </i>
    <i r="2">
      <x v="238"/>
      <x v="3"/>
      <x v="2"/>
    </i>
    <i r="1">
      <x v="364"/>
      <x v="378"/>
      <x v="3"/>
      <x v="2"/>
    </i>
    <i r="1">
      <x v="365"/>
      <x v="1"/>
      <x v="3"/>
      <x v="2"/>
    </i>
    <i r="2">
      <x v="379"/>
      <x v="3"/>
      <x v="2"/>
    </i>
    <i r="1">
      <x v="366"/>
      <x v="1"/>
      <x v="3"/>
      <x v="2"/>
    </i>
    <i r="2">
      <x v="84"/>
      <x v="33"/>
      <x v="19"/>
      <x v="11"/>
    </i>
    <i r="2">
      <x v="380"/>
      <x v="3"/>
      <x v="2"/>
    </i>
    <i r="2">
      <x v="381"/>
      <x v="3"/>
      <x v="2"/>
    </i>
    <i r="2">
      <x v="382"/>
      <x v="3"/>
      <x v="2"/>
    </i>
    <i r="2">
      <x v="383"/>
      <x v="3"/>
      <x v="2"/>
    </i>
    <i r="1">
      <x v="367"/>
      <x v="1"/>
      <x v="3"/>
      <x v="2"/>
    </i>
    <i r="1">
      <x v="368"/>
      <x v="1"/>
      <x v="3"/>
      <x v="2"/>
    </i>
    <i r="1">
      <x v="369"/>
      <x v="1"/>
      <x v="3"/>
      <x v="2"/>
    </i>
    <i r="1">
      <x v="370"/>
      <x v="1"/>
      <x v="3"/>
      <x v="2"/>
    </i>
    <i r="2">
      <x v="172"/>
      <x v="22"/>
      <x v="17"/>
      <x v="7"/>
    </i>
    <i r="2">
      <x v="386"/>
      <x v="33"/>
      <x v="14"/>
      <x v="380"/>
    </i>
    <i r="2">
      <x v="387"/>
      <x v="326"/>
      <x v="12"/>
      <x v="5"/>
    </i>
    <i r="2">
      <x v="388"/>
      <x v="3"/>
      <x v="2"/>
    </i>
    <i r="1">
      <x v="371"/>
      <x v="1"/>
      <x v="3"/>
      <x v="2"/>
    </i>
    <i r="1">
      <x v="372"/>
      <x v="1"/>
      <x v="3"/>
      <x v="2"/>
    </i>
    <i r="2">
      <x v="391"/>
      <x v="3"/>
      <x v="2"/>
    </i>
    <i t="default">
      <x v="37"/>
    </i>
    <i>
      <x v="38"/>
      <x v="298"/>
      <x v="240"/>
      <x v="339"/>
      <x v="2"/>
    </i>
    <i r="1">
      <x v="311"/>
      <x v="271"/>
      <x v="3"/>
      <x v="2"/>
    </i>
    <i r="1">
      <x v="312"/>
      <x v="272"/>
      <x v="3"/>
      <x v="2"/>
    </i>
    <i r="1">
      <x v="315"/>
      <x v="274"/>
      <x v="3"/>
      <x v="2"/>
    </i>
    <i r="1">
      <x v="317"/>
      <x v="278"/>
      <x v="3"/>
      <x v="2"/>
    </i>
    <i r="1">
      <x v="319"/>
      <x v="280"/>
      <x v="3"/>
      <x v="2"/>
    </i>
    <i r="2">
      <x v="281"/>
      <x v="3"/>
      <x v="2"/>
    </i>
    <i r="1">
      <x v="320"/>
      <x v="46"/>
      <x v="303"/>
      <x v="2"/>
    </i>
    <i r="2">
      <x v="283"/>
      <x v="3"/>
      <x v="2"/>
    </i>
    <i r="1">
      <x v="322"/>
      <x v="139"/>
      <x v="245"/>
      <x v="2"/>
    </i>
    <i r="1">
      <x v="324"/>
      <x v="312"/>
      <x v="3"/>
      <x v="2"/>
    </i>
    <i r="1">
      <x v="326"/>
      <x v="51"/>
      <x v="285"/>
      <x v="2"/>
    </i>
    <i r="2">
      <x v="314"/>
      <x v="3"/>
      <x v="2"/>
    </i>
    <i r="2">
      <x v="322"/>
      <x v="3"/>
      <x v="2"/>
    </i>
    <i t="default">
      <x v="38"/>
    </i>
    <i>
      <x v="39"/>
      <x v="322"/>
      <x v="286"/>
      <x v="302"/>
      <x v="2"/>
    </i>
    <i r="2">
      <x v="292"/>
      <x v="328"/>
      <x v="2"/>
    </i>
    <i t="default">
      <x v="39"/>
    </i>
    <i>
      <x v="40"/>
      <x v="326"/>
      <x v="7"/>
      <x v="271"/>
      <x v="2"/>
    </i>
    <i r="2">
      <x v="321"/>
      <x v="208"/>
      <x v="2"/>
    </i>
    <i r="2">
      <x v="325"/>
      <x v="310"/>
      <x v="2"/>
    </i>
    <i r="2">
      <x v="326"/>
      <x v="348"/>
      <x v="2"/>
    </i>
    <i r="2">
      <x v="328"/>
      <x v="350"/>
      <x v="2"/>
    </i>
    <i r="1">
      <x v="327"/>
      <x v="31"/>
      <x v="328"/>
      <x v="2"/>
    </i>
    <i r="2">
      <x v="291"/>
      <x v="302"/>
      <x v="2"/>
    </i>
    <i r="2">
      <x v="297"/>
      <x v="257"/>
      <x v="2"/>
    </i>
    <i r="2">
      <x v="329"/>
      <x v="351"/>
      <x v="2"/>
    </i>
    <i r="2">
      <x v="330"/>
      <x v="352"/>
      <x v="2"/>
    </i>
    <i r="2">
      <x v="331"/>
      <x v="353"/>
      <x v="39"/>
      <x v="7"/>
    </i>
    <i r="1">
      <x v="328"/>
      <x v="332"/>
      <x v="354"/>
      <x v="25"/>
      <x v="5"/>
    </i>
    <i r="1">
      <x v="372"/>
      <x v="391"/>
      <x v="3"/>
      <x v="2"/>
    </i>
    <i r="2">
      <x v="394"/>
      <x v="3"/>
      <x v="2"/>
    </i>
    <i r="1">
      <x v="373"/>
      <x v="1"/>
      <x v="3"/>
      <x v="2"/>
    </i>
    <i r="1">
      <x v="374"/>
      <x v="1"/>
      <x v="3"/>
      <x v="2"/>
    </i>
    <i r="1">
      <x v="376"/>
      <x v="1"/>
      <x v="3"/>
      <x v="2"/>
    </i>
    <i r="1">
      <x v="377"/>
      <x v="398"/>
      <x v="3"/>
      <x v="2"/>
    </i>
    <i r="2">
      <x v="399"/>
      <x/>
      <x v="3"/>
      <x v="7"/>
    </i>
    <i r="1">
      <x v="378"/>
      <x v="1"/>
      <x v="3"/>
      <x v="2"/>
    </i>
    <i r="1">
      <x v="379"/>
      <x v="1"/>
      <x v="3"/>
      <x v="2"/>
    </i>
    <i r="1">
      <x v="380"/>
      <x v="1"/>
      <x v="3"/>
      <x v="2"/>
    </i>
    <i r="2">
      <x v="401"/>
      <x v="30"/>
      <x v="43"/>
      <x v="393"/>
    </i>
    <i r="1">
      <x v="381"/>
      <x v="1"/>
      <x v="3"/>
      <x v="2"/>
    </i>
    <i r="1">
      <x v="383"/>
      <x v="1"/>
      <x v="3"/>
      <x v="2"/>
    </i>
    <i r="1">
      <x v="384"/>
      <x v="1"/>
      <x v="3"/>
      <x v="2"/>
    </i>
    <i r="2">
      <x v="411"/>
      <x v="30"/>
      <x v="16"/>
      <x v="398"/>
    </i>
    <i r="1">
      <x v="385"/>
      <x v="1"/>
      <x v="3"/>
      <x v="2"/>
    </i>
    <i r="2">
      <x v="412"/>
      <x v="3"/>
      <x v="2"/>
    </i>
    <i t="default">
      <x v="40"/>
    </i>
    <i>
      <x v="41"/>
      <x v="370"/>
      <x v="172"/>
      <x v="22"/>
      <x v="17"/>
      <x v="7"/>
    </i>
    <i r="1">
      <x v="385"/>
      <x v="412"/>
      <x v="3"/>
      <x v="2"/>
    </i>
    <i t="default">
      <x v="41"/>
    </i>
    <i>
      <x v="42"/>
      <x v="370"/>
      <x v="388"/>
      <x v="3"/>
      <x v="2"/>
    </i>
    <i r="1">
      <x v="375"/>
      <x v="396"/>
      <x v="3"/>
      <x v="2"/>
    </i>
    <i r="1">
      <x v="379"/>
      <x v="400"/>
      <x v="3"/>
      <x v="2"/>
    </i>
    <i r="1">
      <x v="380"/>
      <x v="403"/>
      <x v="3"/>
      <x v="2"/>
    </i>
    <i r="1">
      <x v="385"/>
      <x v="409"/>
      <x v="212"/>
      <x v="2"/>
    </i>
    <i r="2">
      <x v="410"/>
      <x v="3"/>
      <x v="2"/>
    </i>
    <i r="2">
      <x v="411"/>
      <x v="30"/>
      <x v="16"/>
      <x v="398"/>
    </i>
    <i r="2">
      <x v="412"/>
      <x v="3"/>
      <x v="2"/>
    </i>
    <i r="1">
      <x v="386"/>
      <x v="1"/>
      <x v="3"/>
      <x v="2"/>
    </i>
    <i r="2">
      <x v="46"/>
      <x v="303"/>
      <x v="2"/>
    </i>
    <i r="1">
      <x v="387"/>
      <x v="1"/>
      <x v="3"/>
      <x v="2"/>
    </i>
    <i r="2">
      <x v="414"/>
      <x v="357"/>
      <x v="2"/>
    </i>
    <i t="default">
      <x v="42"/>
    </i>
    <i>
      <x v="43"/>
      <x v="370"/>
      <x v="389"/>
      <x v="3"/>
      <x v="2"/>
    </i>
    <i r="1">
      <x v="371"/>
      <x v="390"/>
      <x v="3"/>
      <x v="2"/>
    </i>
    <i r="1">
      <x v="377"/>
      <x v="194"/>
      <x v="28"/>
      <x v="2"/>
    </i>
    <i r="1">
      <x v="387"/>
      <x v="414"/>
      <x v="357"/>
      <x v="2"/>
    </i>
    <i r="2">
      <x v="415"/>
      <x v="216"/>
      <x v="2"/>
    </i>
    <i r="2">
      <x v="416"/>
      <x v="358"/>
      <x v="2"/>
    </i>
    <i r="2">
      <x v="417"/>
      <x v="3"/>
      <x v="2"/>
    </i>
    <i r="2">
      <x v="418"/>
      <x v="359"/>
      <x v="2"/>
    </i>
    <i r="2">
      <x v="420"/>
      <x v="22"/>
      <x v="4"/>
      <x v="409"/>
    </i>
    <i r="1">
      <x v="388"/>
      <x v="1"/>
      <x v="3"/>
      <x v="2"/>
    </i>
    <i r="2">
      <x v="419"/>
      <x v="360"/>
      <x v="2"/>
    </i>
    <i r="2">
      <x v="421"/>
      <x v="361"/>
      <x v="2"/>
    </i>
    <i r="2">
      <x v="422"/>
      <x v="3"/>
      <x v="2"/>
    </i>
    <i r="2">
      <x v="423"/>
      <x v="212"/>
      <x v="2"/>
    </i>
    <i r="2">
      <x v="424"/>
      <x v="362"/>
      <x v="2"/>
    </i>
    <i r="1">
      <x v="389"/>
      <x v="1"/>
      <x v="3"/>
      <x v="2"/>
    </i>
    <i r="1">
      <x v="390"/>
      <x v="1"/>
      <x v="3"/>
      <x v="2"/>
    </i>
    <i r="1">
      <x v="391"/>
      <x v="1"/>
      <x v="3"/>
      <x v="2"/>
    </i>
    <i r="2">
      <x v="428"/>
      <x v="267"/>
      <x v="2"/>
    </i>
    <i r="2">
      <x v="429"/>
      <x v="212"/>
      <x v="2"/>
    </i>
    <i r="2">
      <x v="430"/>
      <x v="257"/>
      <x v="2"/>
    </i>
    <i r="1">
      <x v="392"/>
      <x v="1"/>
      <x v="3"/>
      <x v="2"/>
    </i>
    <i r="1">
      <x v="393"/>
      <x v="1"/>
      <x v="3"/>
      <x v="2"/>
    </i>
    <i r="1">
      <x v="394"/>
      <x v="1"/>
      <x v="3"/>
      <x v="2"/>
    </i>
    <i r="1">
      <x v="395"/>
      <x v="1"/>
      <x v="3"/>
      <x v="2"/>
    </i>
    <i r="2">
      <x v="435"/>
      <x v="3"/>
      <x v="2"/>
    </i>
    <i r="1">
      <x v="396"/>
      <x v="220"/>
      <x v="363"/>
      <x v="2"/>
    </i>
    <i r="1">
      <x v="397"/>
      <x v="1"/>
      <x v="3"/>
      <x v="2"/>
    </i>
    <i r="1">
      <x v="398"/>
      <x v="1"/>
      <x v="3"/>
      <x v="2"/>
    </i>
    <i r="2">
      <x v="440"/>
      <x v="3"/>
      <x v="2"/>
    </i>
    <i r="2">
      <x v="441"/>
      <x v="3"/>
      <x v="2"/>
    </i>
    <i r="1">
      <x v="400"/>
      <x v="1"/>
      <x v="3"/>
      <x v="2"/>
    </i>
    <i r="1">
      <x v="401"/>
      <x v="1"/>
      <x v="3"/>
      <x v="2"/>
    </i>
    <i r="1">
      <x v="402"/>
      <x v="1"/>
      <x v="3"/>
      <x v="2"/>
    </i>
    <i r="2">
      <x v="356"/>
      <x v="19"/>
      <x v="57"/>
      <x v="425"/>
    </i>
    <i r="1">
      <x v="403"/>
      <x v="1"/>
      <x v="3"/>
      <x v="2"/>
    </i>
    <i r="2">
      <x v="356"/>
      <x v="19"/>
      <x v="57"/>
      <x v="426"/>
    </i>
    <i r="2">
      <x v="443"/>
      <x v="3"/>
      <x v="2"/>
    </i>
    <i r="1">
      <x v="404"/>
      <x v="1"/>
      <x v="3"/>
      <x v="2"/>
    </i>
    <i r="2">
      <x v="356"/>
      <x v="19"/>
      <x v="57"/>
      <x v="427"/>
    </i>
    <i r="1">
      <x v="405"/>
      <x v="1"/>
      <x v="3"/>
      <x v="2"/>
    </i>
    <i r="1">
      <x v="406"/>
      <x v="1"/>
      <x v="3"/>
      <x v="2"/>
    </i>
    <i r="1">
      <x v="407"/>
      <x v="1"/>
      <x v="3"/>
      <x v="2"/>
    </i>
    <i r="2">
      <x v="356"/>
      <x v="19"/>
      <x v="34"/>
      <x v="425"/>
    </i>
    <i r="1">
      <x v="408"/>
      <x v="1"/>
      <x v="3"/>
      <x v="2"/>
    </i>
    <i r="2">
      <x v="356"/>
      <x v="19"/>
      <x v="34"/>
      <x v="429"/>
    </i>
    <i r="1">
      <x v="409"/>
      <x v="1"/>
      <x v="3"/>
      <x v="2"/>
    </i>
    <i r="2">
      <x v="356"/>
      <x v="19"/>
      <x v="34"/>
      <x v="430"/>
    </i>
    <i r="1">
      <x v="410"/>
      <x v="1"/>
      <x v="3"/>
      <x v="2"/>
    </i>
    <i r="1">
      <x v="411"/>
      <x v="1"/>
      <x v="3"/>
      <x v="2"/>
    </i>
    <i r="2">
      <x v="356"/>
      <x v="19"/>
      <x v="34"/>
      <x v="432"/>
    </i>
    <i r="1">
      <x v="412"/>
      <x v="1"/>
      <x v="3"/>
      <x v="2"/>
    </i>
    <i r="2">
      <x v="356"/>
      <x v="19"/>
      <x v="34"/>
      <x v="433"/>
    </i>
    <i r="1">
      <x v="413"/>
      <x v="1"/>
      <x v="3"/>
      <x v="2"/>
    </i>
    <i r="2">
      <x v="356"/>
      <x v="19"/>
      <x v="34"/>
      <x v="437"/>
    </i>
    <i r="2">
      <x v="452"/>
      <x v="3"/>
      <x v="2"/>
    </i>
    <i r="1">
      <x v="414"/>
      <x v="1"/>
      <x v="3"/>
      <x v="2"/>
    </i>
    <i r="2">
      <x v="356"/>
      <x v="19"/>
      <x v="34"/>
      <x v="438"/>
    </i>
    <i r="1">
      <x v="415"/>
      <x v="1"/>
      <x v="3"/>
      <x v="2"/>
    </i>
    <i r="2">
      <x v="356"/>
      <x v="19"/>
      <x v="34"/>
      <x v="439"/>
    </i>
    <i r="1">
      <x v="416"/>
      <x v="1"/>
      <x v="3"/>
      <x v="2"/>
    </i>
    <i r="2">
      <x v="356"/>
      <x v="19"/>
      <x v="34"/>
      <x v="425"/>
    </i>
    <i r="1">
      <x v="417"/>
      <x v="1"/>
      <x v="3"/>
      <x v="2"/>
    </i>
    <i r="1">
      <x v="418"/>
      <x v="1"/>
      <x v="3"/>
      <x v="2"/>
    </i>
    <i r="1">
      <x v="419"/>
      <x v="1"/>
      <x v="3"/>
      <x v="2"/>
    </i>
    <i r="1">
      <x v="420"/>
      <x v="1"/>
      <x v="3"/>
      <x v="2"/>
    </i>
    <i r="1">
      <x v="421"/>
      <x v="1"/>
      <x v="3"/>
      <x v="2"/>
    </i>
    <i r="2">
      <x v="356"/>
      <x v="19"/>
      <x v="34"/>
      <x v="452"/>
    </i>
    <i r="1">
      <x v="422"/>
      <x v="1"/>
      <x v="3"/>
      <x v="2"/>
    </i>
    <i r="2">
      <x v="462"/>
      <x v="3"/>
      <x v="2"/>
    </i>
    <i r="2">
      <x v="467"/>
      <x v="3"/>
      <x v="2"/>
    </i>
    <i r="1">
      <x v="423"/>
      <x v="1"/>
      <x v="3"/>
      <x v="2"/>
    </i>
    <i r="2">
      <x v="468"/>
      <x v="3"/>
      <x v="2"/>
    </i>
    <i r="1">
      <x v="424"/>
      <x v="1"/>
      <x v="3"/>
      <x v="2"/>
    </i>
    <i r="1">
      <x v="425"/>
      <x v="1"/>
      <x v="3"/>
      <x v="2"/>
    </i>
    <i r="1">
      <x v="426"/>
      <x v="1"/>
      <x v="3"/>
      <x v="2"/>
    </i>
    <i r="2">
      <x v="469"/>
      <x v="3"/>
      <x v="2"/>
    </i>
    <i r="2">
      <x v="476"/>
      <x v="3"/>
      <x v="2"/>
    </i>
    <i r="1">
      <x v="427"/>
      <x v="356"/>
      <x v="19"/>
      <x v="34"/>
      <x v="460"/>
    </i>
    <i r="1">
      <x v="428"/>
      <x v="507"/>
      <x v="3"/>
      <x v="2"/>
    </i>
    <i r="1">
      <x v="429"/>
      <x v="1"/>
      <x v="3"/>
      <x v="2"/>
    </i>
    <i r="2">
      <x v="356"/>
      <x v="19"/>
      <x v="34"/>
      <x v="461"/>
    </i>
    <i r="1">
      <x v="430"/>
      <x v="1"/>
      <x v="3"/>
      <x v="2"/>
    </i>
    <i r="2">
      <x v="356"/>
      <x v="19"/>
      <x v="34"/>
      <x v="463"/>
    </i>
    <i r="1">
      <x v="431"/>
      <x v="1"/>
      <x v="3"/>
      <x v="2"/>
    </i>
    <i r="2">
      <x v="356"/>
      <x v="19"/>
      <x v="34"/>
      <x v="466"/>
    </i>
    <i r="2">
      <x v="395"/>
      <x v="226"/>
      <x v="2"/>
    </i>
    <i r="2">
      <x v="514"/>
      <x v="3"/>
      <x v="2"/>
    </i>
    <i r="2">
      <x v="515"/>
      <x v="37"/>
      <x v="2"/>
    </i>
    <i r="2">
      <x v="516"/>
      <x v="365"/>
      <x v="2"/>
    </i>
    <i r="2">
      <x v="517"/>
      <x v="3"/>
      <x v="2"/>
    </i>
    <i r="2">
      <x v="518"/>
      <x v="3"/>
      <x v="2"/>
    </i>
    <i r="1">
      <x v="432"/>
      <x v="1"/>
      <x v="3"/>
      <x v="2"/>
    </i>
    <i r="2">
      <x v="356"/>
      <x v="19"/>
      <x v="34"/>
      <x v="76"/>
    </i>
    <i r="1">
      <x v="433"/>
      <x v="1"/>
      <x v="3"/>
      <x v="2"/>
    </i>
    <i r="2">
      <x v="356"/>
      <x v="19"/>
      <x v="34"/>
      <x v="467"/>
    </i>
    <i r="1">
      <x v="434"/>
      <x v="521"/>
      <x v="3"/>
      <x v="2"/>
    </i>
    <i t="default">
      <x v="43"/>
    </i>
    <i>
      <x v="44"/>
      <x v="372"/>
      <x v="395"/>
      <x v="226"/>
      <x v="2"/>
    </i>
    <i r="1">
      <x v="385"/>
      <x v="412"/>
      <x v="3"/>
      <x v="2"/>
    </i>
    <i t="default">
      <x v="44"/>
    </i>
    <i>
      <x v="45"/>
      <x v="389"/>
      <x v="425"/>
      <x v="3"/>
      <x v="2"/>
    </i>
    <i r="1">
      <x v="391"/>
      <x v="431"/>
      <x v="3"/>
      <x v="2"/>
    </i>
    <i r="1">
      <x v="395"/>
      <x v="435"/>
      <x v="3"/>
      <x v="2"/>
    </i>
    <i r="1">
      <x v="399"/>
      <x v="439"/>
      <x v="3"/>
      <x v="2"/>
    </i>
    <i r="1">
      <x v="409"/>
      <x v="447"/>
      <x v="364"/>
      <x v="2"/>
    </i>
    <i r="1">
      <x v="413"/>
      <x v="447"/>
      <x v="364"/>
      <x v="2"/>
    </i>
    <i r="1">
      <x v="420"/>
      <x v="461"/>
      <x v="3"/>
      <x v="2"/>
    </i>
    <i r="1">
      <x v="426"/>
      <x v="474"/>
      <x v="3"/>
      <x v="2"/>
    </i>
    <i r="1">
      <x v="432"/>
      <x v="520"/>
      <x v="3"/>
      <x v="2"/>
    </i>
    <i r="1">
      <x v="434"/>
      <x v="521"/>
      <x v="3"/>
      <x v="2"/>
    </i>
    <i r="1">
      <x v="435"/>
      <x v="1"/>
      <x v="3"/>
      <x v="2"/>
    </i>
    <i r="2">
      <x v="238"/>
      <x v="3"/>
      <x v="2"/>
    </i>
    <i r="2">
      <x v="522"/>
      <x v="172"/>
      <x v="62"/>
      <x v="19"/>
    </i>
    <i r="1">
      <x v="436"/>
      <x v="1"/>
      <x v="3"/>
      <x v="2"/>
    </i>
    <i r="2">
      <x v="524"/>
      <x v="3"/>
      <x v="2"/>
    </i>
    <i r="2">
      <x v="525"/>
      <x v="3"/>
      <x v="2"/>
    </i>
    <i r="1">
      <x v="437"/>
      <x v="1"/>
      <x v="3"/>
      <x v="2"/>
    </i>
    <i r="2">
      <x v="527"/>
      <x v="3"/>
      <x v="2"/>
    </i>
    <i r="1">
      <x v="438"/>
      <x v="1"/>
      <x v="3"/>
      <x v="2"/>
    </i>
    <i r="2">
      <x v="534"/>
      <x v="3"/>
      <x v="2"/>
    </i>
    <i r="1">
      <x v="439"/>
      <x v="1"/>
      <x v="3"/>
      <x v="2"/>
    </i>
    <i r="2">
      <x v="447"/>
      <x v="364"/>
      <x v="2"/>
    </i>
    <i r="2">
      <x v="536"/>
      <x v="3"/>
      <x v="2"/>
    </i>
    <i r="1">
      <x v="440"/>
      <x v="1"/>
      <x v="3"/>
      <x v="2"/>
    </i>
    <i r="1">
      <x v="441"/>
      <x v="1"/>
      <x v="3"/>
      <x v="2"/>
    </i>
    <i r="1">
      <x v="442"/>
      <x v="1"/>
      <x v="3"/>
      <x v="2"/>
    </i>
    <i r="2">
      <x v="541"/>
      <x v="370"/>
      <x v="7"/>
      <x v="476"/>
    </i>
    <i r="2">
      <x v="549"/>
      <x v="374"/>
      <x v="2"/>
    </i>
    <i r="2">
      <x v="550"/>
      <x v="270"/>
      <x v="2"/>
    </i>
    <i r="1">
      <x v="443"/>
      <x v="1"/>
      <x v="3"/>
      <x v="2"/>
    </i>
    <i r="2">
      <x v="356"/>
      <x v="19"/>
      <x v="34"/>
      <x v="467"/>
    </i>
    <i r="1">
      <x v="444"/>
      <x v="1"/>
      <x v="3"/>
      <x v="2"/>
    </i>
    <i r="2">
      <x v="554"/>
      <x v="3"/>
      <x v="2"/>
    </i>
    <i r="2">
      <x v="561"/>
      <x v="377"/>
      <x v="2"/>
    </i>
    <i r="1">
      <x v="445"/>
      <x v="1"/>
      <x v="3"/>
      <x v="2"/>
    </i>
    <i r="2">
      <x v="447"/>
      <x v="61"/>
      <x v="2"/>
    </i>
    <i r="2">
      <x v="578"/>
      <x v="382"/>
      <x v="2"/>
    </i>
    <i t="default">
      <x v="45"/>
    </i>
    <i>
      <x v="46"/>
      <x v="407"/>
      <x v="446"/>
      <x v="3"/>
      <x v="2"/>
    </i>
    <i r="1">
      <x v="414"/>
      <x v="453"/>
      <x v="283"/>
      <x v="2"/>
    </i>
    <i r="1">
      <x v="426"/>
      <x v="481"/>
      <x v="3"/>
      <x v="2"/>
    </i>
    <i r="1">
      <x v="431"/>
      <x v="518"/>
      <x v="3"/>
      <x v="2"/>
    </i>
    <i r="1">
      <x v="444"/>
      <x v="321"/>
      <x v="257"/>
      <x v="2"/>
    </i>
    <i r="2">
      <x v="565"/>
      <x v="379"/>
      <x v="2"/>
    </i>
    <i r="1">
      <x v="445"/>
      <x v="38"/>
      <x v="385"/>
      <x v="2"/>
    </i>
    <i r="2">
      <x v="447"/>
      <x v="61"/>
      <x v="2"/>
    </i>
    <i r="1">
      <x v="446"/>
      <x v="1"/>
      <x v="3"/>
      <x v="2"/>
    </i>
    <i r="2">
      <x v="356"/>
      <x v="19"/>
      <x v="34"/>
      <x v="481"/>
    </i>
    <i r="2">
      <x v="587"/>
      <x v="3"/>
      <x v="2"/>
    </i>
    <i r="2">
      <x v="588"/>
      <x v="3"/>
      <x v="2"/>
    </i>
    <i r="2">
      <x v="589"/>
      <x v="3"/>
      <x v="2"/>
    </i>
    <i r="2">
      <x v="600"/>
      <x v="3"/>
      <x v="2"/>
    </i>
    <i r="1">
      <x v="447"/>
      <x v="580"/>
      <x v="212"/>
      <x v="2"/>
    </i>
    <i t="default">
      <x v="46"/>
    </i>
    <i>
      <x v="47"/>
      <x v="425"/>
      <x v="470"/>
      <x v="3"/>
      <x v="2"/>
    </i>
    <i r="2">
      <x v="471"/>
      <x v="3"/>
      <x v="2"/>
    </i>
    <i r="2">
      <x v="472"/>
      <x v="3"/>
      <x v="2"/>
    </i>
    <i r="1">
      <x v="426"/>
      <x v="473"/>
      <x v="3"/>
      <x v="2"/>
    </i>
    <i r="2">
      <x v="475"/>
      <x v="3"/>
      <x v="2"/>
    </i>
    <i r="2">
      <x v="478"/>
      <x v="3"/>
      <x v="2"/>
    </i>
    <i r="2">
      <x v="479"/>
      <x v="3"/>
      <x v="2"/>
    </i>
    <i r="2">
      <x v="480"/>
      <x v="3"/>
      <x v="2"/>
    </i>
    <i r="2">
      <x v="481"/>
      <x v="3"/>
      <x v="2"/>
    </i>
    <i r="2">
      <x v="482"/>
      <x v="3"/>
      <x v="2"/>
    </i>
    <i r="2">
      <x v="483"/>
      <x v="3"/>
      <x v="2"/>
    </i>
    <i r="2">
      <x v="484"/>
      <x v="3"/>
      <x v="2"/>
    </i>
    <i r="2">
      <x v="485"/>
      <x v="3"/>
      <x v="2"/>
    </i>
    <i r="2">
      <x v="486"/>
      <x v="3"/>
      <x v="2"/>
    </i>
    <i r="1">
      <x v="427"/>
      <x v="487"/>
      <x v="3"/>
      <x v="2"/>
    </i>
    <i r="2">
      <x v="488"/>
      <x v="3"/>
      <x v="2"/>
    </i>
    <i r="2">
      <x v="489"/>
      <x v="3"/>
      <x v="2"/>
    </i>
    <i r="2">
      <x v="490"/>
      <x v="3"/>
      <x v="2"/>
    </i>
    <i r="2">
      <x v="491"/>
      <x v="3"/>
      <x v="2"/>
    </i>
    <i r="2">
      <x v="492"/>
      <x v="3"/>
      <x v="2"/>
    </i>
    <i r="2">
      <x v="493"/>
      <x v="3"/>
      <x v="2"/>
    </i>
    <i r="2">
      <x v="495"/>
      <x v="3"/>
      <x v="2"/>
    </i>
    <i r="2">
      <x v="496"/>
      <x v="3"/>
      <x v="2"/>
    </i>
    <i r="2">
      <x v="497"/>
      <x v="3"/>
      <x v="2"/>
    </i>
    <i r="2">
      <x v="498"/>
      <x v="3"/>
      <x v="2"/>
    </i>
    <i r="2">
      <x v="499"/>
      <x v="3"/>
      <x v="2"/>
    </i>
    <i r="2">
      <x v="500"/>
      <x v="3"/>
      <x v="2"/>
    </i>
    <i r="2">
      <x v="501"/>
      <x v="3"/>
      <x v="2"/>
    </i>
    <i r="2">
      <x v="502"/>
      <x v="3"/>
      <x v="2"/>
    </i>
    <i r="2">
      <x v="503"/>
      <x v="3"/>
      <x v="2"/>
    </i>
    <i r="2">
      <x v="504"/>
      <x v="3"/>
      <x v="2"/>
    </i>
    <i r="1">
      <x v="428"/>
      <x v="505"/>
      <x v="3"/>
      <x v="2"/>
    </i>
    <i r="2">
      <x v="506"/>
      <x v="3"/>
      <x v="2"/>
    </i>
    <i r="2">
      <x v="508"/>
      <x v="3"/>
      <x v="2"/>
    </i>
    <i r="1">
      <x v="429"/>
      <x v="509"/>
      <x v="3"/>
      <x v="2"/>
    </i>
    <i r="2">
      <x v="510"/>
      <x v="3"/>
      <x v="2"/>
    </i>
    <i r="1">
      <x v="430"/>
      <x v="123"/>
      <x v="3"/>
      <x v="2"/>
    </i>
    <i t="default">
      <x v="47"/>
    </i>
    <i>
      <x v="48"/>
      <x v="426"/>
      <x v="477"/>
      <x v="3"/>
      <x v="2"/>
    </i>
    <i r="1">
      <x v="429"/>
      <x v="511"/>
      <x v="3"/>
      <x v="2"/>
    </i>
    <i r="1">
      <x v="431"/>
      <x v="513"/>
      <x v="3"/>
      <x v="2"/>
    </i>
    <i r="1">
      <x v="432"/>
      <x v="519"/>
      <x v="3"/>
      <x v="2"/>
    </i>
    <i r="1">
      <x v="434"/>
      <x v="521"/>
      <x v="3"/>
      <x v="2"/>
    </i>
    <i t="default">
      <x v="48"/>
    </i>
    <i>
      <x v="49"/>
      <x v="427"/>
      <x v="494"/>
      <x v="3"/>
      <x v="2"/>
    </i>
    <i r="1">
      <x v="440"/>
      <x v="537"/>
      <x v="368"/>
      <x v="2"/>
    </i>
    <i r="2">
      <x v="538"/>
      <x v="369"/>
      <x v="2"/>
    </i>
    <i r="2">
      <x v="539"/>
      <x v="248"/>
      <x v="2"/>
    </i>
    <i r="1">
      <x v="442"/>
      <x v="5"/>
      <x v="372"/>
      <x v="2"/>
    </i>
    <i r="2">
      <x v="25"/>
      <x v="341"/>
      <x v="2"/>
    </i>
    <i r="2">
      <x v="286"/>
      <x v="302"/>
      <x v="2"/>
    </i>
    <i r="2">
      <x v="540"/>
      <x v="33"/>
      <x v="20"/>
      <x v="5"/>
    </i>
    <i r="2">
      <x v="542"/>
      <x v="3"/>
      <x v="2"/>
    </i>
    <i r="2">
      <x v="543"/>
      <x v="371"/>
      <x v="2"/>
    </i>
    <i r="2">
      <x v="544"/>
      <x v="207"/>
      <x v="2"/>
    </i>
    <i r="2">
      <x v="545"/>
      <x v="373"/>
      <x v="2"/>
    </i>
    <i r="2">
      <x v="546"/>
      <x v="3"/>
      <x v="2"/>
    </i>
    <i r="2">
      <x v="547"/>
      <x v="275"/>
      <x v="2"/>
    </i>
    <i r="2">
      <x v="548"/>
      <x v="263"/>
      <x v="2"/>
    </i>
    <i r="2">
      <x v="549"/>
      <x v="374"/>
      <x v="2"/>
    </i>
    <i r="2">
      <x v="551"/>
      <x v="258"/>
      <x v="63"/>
      <x v="23"/>
    </i>
    <i r="2">
      <x v="552"/>
      <x v="375"/>
      <x v="2"/>
    </i>
    <i r="1">
      <x v="443"/>
      <x v="553"/>
      <x v="3"/>
      <x v="2"/>
    </i>
    <i r="1">
      <x v="444"/>
      <x v="554"/>
      <x v="3"/>
      <x v="2"/>
    </i>
    <i t="default">
      <x v="49"/>
    </i>
    <i>
      <x v="50"/>
      <x v="437"/>
      <x v="1"/>
      <x v="3"/>
      <x v="2"/>
    </i>
    <i r="2">
      <x v="526"/>
      <x v="26"/>
      <x v="14"/>
      <x v="8"/>
    </i>
    <i r="2">
      <x v="528"/>
      <x v="208"/>
      <x v="2"/>
    </i>
    <i r="2">
      <x v="529"/>
      <x v="362"/>
      <x v="2"/>
    </i>
    <i r="2">
      <x v="530"/>
      <x v="366"/>
      <x v="2"/>
    </i>
    <i r="2">
      <x v="531"/>
      <x v="367"/>
      <x v="2"/>
    </i>
    <i r="2">
      <x v="532"/>
      <x v="3"/>
      <x v="2"/>
    </i>
    <i r="1">
      <x v="438"/>
      <x v="533"/>
      <x v="33"/>
      <x v="2"/>
    </i>
    <i r="2">
      <x v="534"/>
      <x v="3"/>
      <x v="2"/>
    </i>
    <i r="2">
      <x v="535"/>
      <x v="257"/>
      <x v="2"/>
    </i>
    <i r="1">
      <x v="445"/>
      <x v="570"/>
      <x v="33"/>
      <x v="2"/>
    </i>
    <i r="1">
      <x v="446"/>
      <x v="590"/>
      <x v="3"/>
      <x v="2"/>
    </i>
    <i r="2">
      <x v="591"/>
      <x v="3"/>
      <x v="2"/>
    </i>
    <i r="2">
      <x v="598"/>
      <x v="3"/>
      <x v="2"/>
    </i>
    <i r="2">
      <x v="600"/>
      <x v="3"/>
      <x v="2"/>
    </i>
    <i r="1">
      <x v="448"/>
      <x v="603"/>
      <x v="362"/>
      <x v="2"/>
    </i>
    <i r="2">
      <x v="605"/>
      <x v="342"/>
      <x v="2"/>
    </i>
    <i r="2">
      <x v="606"/>
      <x v="3"/>
      <x v="2"/>
    </i>
    <i r="2">
      <x v="608"/>
      <x v="341"/>
      <x v="2"/>
    </i>
    <i r="1">
      <x v="449"/>
      <x v="1"/>
      <x v="3"/>
      <x v="2"/>
    </i>
    <i r="1">
      <x v="450"/>
      <x v="1"/>
      <x v="3"/>
      <x v="2"/>
    </i>
    <i r="2">
      <x v="555"/>
      <x v="216"/>
      <x v="2"/>
    </i>
    <i r="2">
      <x v="616"/>
      <x v="341"/>
      <x v="2"/>
    </i>
    <i r="1">
      <x v="451"/>
      <x v="196"/>
      <x v="393"/>
      <x v="58"/>
      <x v="8"/>
    </i>
    <i r="2">
      <x v="356"/>
      <x v="19"/>
      <x v="34"/>
      <x v="491"/>
    </i>
    <i r="2">
      <x v="619"/>
      <x v="392"/>
      <x v="68"/>
      <x v="17"/>
    </i>
    <i r="1">
      <x v="452"/>
      <x v="1"/>
      <x v="3"/>
      <x v="2"/>
    </i>
    <i r="1">
      <x v="453"/>
      <x v="1"/>
      <x v="3"/>
      <x v="2"/>
    </i>
    <i r="1">
      <x v="454"/>
      <x v="1"/>
      <x v="3"/>
      <x v="2"/>
    </i>
    <i r="1">
      <x v="455"/>
      <x v="1"/>
      <x v="3"/>
      <x v="2"/>
    </i>
    <i r="2">
      <x v="356"/>
      <x v="19"/>
      <x v="34"/>
      <x v="493"/>
    </i>
    <i r="1">
      <x v="456"/>
      <x v="1"/>
      <x v="3"/>
      <x v="2"/>
    </i>
    <i r="1">
      <x v="458"/>
      <x v="1"/>
      <x v="3"/>
      <x v="2"/>
    </i>
    <i r="1">
      <x v="459"/>
      <x v="1"/>
      <x v="3"/>
      <x v="2"/>
    </i>
    <i r="2">
      <x v="628"/>
      <x v="3"/>
      <x v="2"/>
    </i>
    <i r="2">
      <x v="629"/>
      <x v="3"/>
      <x v="2"/>
    </i>
    <i r="2">
      <x v="630"/>
      <x v="3"/>
      <x v="2"/>
    </i>
    <i r="2">
      <x v="631"/>
      <x v="3"/>
      <x v="2"/>
    </i>
    <i r="2">
      <x v="640"/>
      <x v="3"/>
      <x v="2"/>
    </i>
    <i r="1">
      <x v="460"/>
      <x v="1"/>
      <x v="3"/>
      <x v="2"/>
    </i>
    <i r="2">
      <x v="641"/>
      <x v="3"/>
      <x v="2"/>
    </i>
    <i r="2">
      <x v="642"/>
      <x v="3"/>
      <x v="2"/>
    </i>
    <i r="2">
      <x v="644"/>
      <x v="3"/>
      <x v="2"/>
    </i>
    <i r="2">
      <x v="645"/>
      <x v="3"/>
      <x v="2"/>
    </i>
    <i r="2">
      <x v="646"/>
      <x v="3"/>
      <x v="2"/>
    </i>
    <i r="1">
      <x v="461"/>
      <x v="1"/>
      <x v="3"/>
      <x v="2"/>
    </i>
    <i r="1">
      <x v="462"/>
      <x v="1"/>
      <x v="3"/>
      <x v="2"/>
    </i>
    <i r="2">
      <x v="652"/>
      <x v="3"/>
      <x v="2"/>
    </i>
    <i r="1">
      <x v="463"/>
      <x v="1"/>
      <x v="3"/>
      <x v="2"/>
    </i>
    <i r="1">
      <x v="464"/>
      <x v="1"/>
      <x v="3"/>
      <x v="2"/>
    </i>
    <i r="2">
      <x v="662"/>
      <x v="3"/>
      <x v="2"/>
    </i>
    <i r="1">
      <x v="465"/>
      <x v="1"/>
      <x v="3"/>
      <x v="2"/>
    </i>
    <i r="2">
      <x v="356"/>
      <x v="19"/>
      <x v="34"/>
      <x v="509"/>
    </i>
    <i r="1">
      <x v="466"/>
      <x v="1"/>
      <x v="3"/>
      <x v="2"/>
    </i>
    <i r="1">
      <x v="467"/>
      <x v="356"/>
      <x v="19"/>
      <x v="34"/>
      <x v="491"/>
    </i>
    <i r="5">
      <x v="510"/>
    </i>
    <i r="5">
      <x v="511"/>
    </i>
    <i r="1">
      <x v="468"/>
      <x v="1"/>
      <x v="3"/>
      <x v="2"/>
    </i>
    <i r="1">
      <x v="469"/>
      <x v="1"/>
      <x v="3"/>
      <x v="2"/>
    </i>
    <i r="2">
      <x v="84"/>
      <x v="33"/>
      <x v="19"/>
      <x v="7"/>
    </i>
    <i r="2">
      <x v="356"/>
      <x v="19"/>
      <x v="34"/>
      <x v="461"/>
    </i>
    <i r="2">
      <x v="668"/>
      <x/>
      <x/>
      <x v="17"/>
    </i>
    <i r="1">
      <x v="470"/>
      <x v="1"/>
      <x v="3"/>
      <x v="2"/>
    </i>
    <i r="2">
      <x v="356"/>
      <x v="19"/>
      <x v="34"/>
      <x v="461"/>
    </i>
    <i r="1">
      <x v="471"/>
      <x v="1"/>
      <x v="3"/>
      <x v="2"/>
    </i>
    <i r="1">
      <x v="472"/>
      <x v="1"/>
      <x v="3"/>
      <x v="2"/>
    </i>
    <i r="1">
      <x v="473"/>
      <x v="1"/>
      <x v="3"/>
      <x v="2"/>
    </i>
    <i r="1">
      <x v="474"/>
      <x v="1"/>
      <x v="3"/>
      <x v="2"/>
    </i>
    <i r="2">
      <x v="356"/>
      <x v="19"/>
      <x v="34"/>
      <x v="467"/>
    </i>
    <i r="1">
      <x v="475"/>
      <x v="1"/>
      <x v="3"/>
      <x v="2"/>
    </i>
    <i r="2">
      <x v="356"/>
      <x v="19"/>
      <x v="34"/>
      <x v="514"/>
    </i>
    <i r="1">
      <x v="476"/>
      <x v="1"/>
      <x v="3"/>
      <x v="2"/>
    </i>
    <i r="2">
      <x v="356"/>
      <x v="19"/>
      <x v="34"/>
      <x v="516"/>
    </i>
    <i r="2">
      <x v="678"/>
      <x v="3"/>
      <x v="2"/>
    </i>
    <i t="default">
      <x v="50"/>
    </i>
    <i>
      <x v="51"/>
      <x v="444"/>
      <x v="321"/>
      <x v="257"/>
      <x v="2"/>
    </i>
    <i r="2">
      <x v="555"/>
      <x v="258"/>
      <x v="2"/>
    </i>
    <i r="2">
      <x v="556"/>
      <x v="22"/>
      <x v="30"/>
      <x v="477"/>
    </i>
    <i r="2">
      <x v="557"/>
      <x v="376"/>
      <x v="64"/>
      <x v="5"/>
    </i>
    <i r="2">
      <x v="558"/>
      <x v="1"/>
      <x v="57"/>
      <x v="22"/>
    </i>
    <i r="2">
      <x v="559"/>
      <x v="18"/>
      <x v="2"/>
    </i>
    <i r="2">
      <x v="560"/>
      <x v="26"/>
      <x v="2"/>
    </i>
    <i r="2">
      <x v="562"/>
      <x v="252"/>
      <x v="2"/>
    </i>
    <i r="2">
      <x v="563"/>
      <x v="378"/>
      <x v="65"/>
      <x v="5"/>
    </i>
    <i r="2">
      <x v="564"/>
      <x v="286"/>
      <x v="2"/>
    </i>
    <i r="1">
      <x v="445"/>
      <x v="566"/>
      <x v="47"/>
      <x v="13"/>
      <x v="23"/>
    </i>
    <i r="2">
      <x v="567"/>
      <x v="26"/>
      <x v="2"/>
    </i>
    <i r="2">
      <x v="568"/>
      <x v="47"/>
      <x v="22"/>
      <x v="3"/>
    </i>
    <i r="2">
      <x v="569"/>
      <x v="7"/>
      <x v="66"/>
      <x v="5"/>
    </i>
    <i r="2">
      <x v="571"/>
      <x v="380"/>
      <x v="2"/>
    </i>
    <i r="2">
      <x v="572"/>
      <x v="33"/>
      <x v="2"/>
    </i>
    <i r="2">
      <x v="573"/>
      <x v="381"/>
      <x v="67"/>
      <x v="8"/>
    </i>
    <i r="2">
      <x v="574"/>
      <x v="26"/>
      <x v="2"/>
    </i>
    <i r="2">
      <x v="575"/>
      <x/>
      <x v="15"/>
      <x v="8"/>
    </i>
    <i r="2">
      <x v="576"/>
      <x v="3"/>
      <x v="2"/>
    </i>
    <i r="2">
      <x v="577"/>
      <x v="208"/>
      <x v="2"/>
    </i>
    <i r="2">
      <x v="578"/>
      <x v="382"/>
      <x v="2"/>
    </i>
    <i r="2">
      <x v="579"/>
      <x v="230"/>
      <x v="2"/>
    </i>
    <i r="2">
      <x v="581"/>
      <x v="383"/>
      <x v="2"/>
    </i>
    <i r="1">
      <x v="446"/>
      <x v="592"/>
      <x v="3"/>
      <x v="2"/>
    </i>
    <i r="2">
      <x v="600"/>
      <x v="3"/>
      <x v="2"/>
    </i>
    <i r="1">
      <x v="448"/>
      <x v="599"/>
      <x v="3"/>
      <x v="2"/>
    </i>
    <i r="2">
      <x v="604"/>
      <x v="294"/>
      <x v="2"/>
    </i>
    <i r="1">
      <x v="449"/>
      <x v="613"/>
      <x v="268"/>
      <x v="2"/>
    </i>
    <i r="1">
      <x v="450"/>
      <x v="1"/>
      <x v="3"/>
      <x v="2"/>
    </i>
    <i r="1">
      <x v="451"/>
      <x v="620"/>
      <x v="166"/>
      <x v="14"/>
      <x v="23"/>
    </i>
    <i r="1">
      <x v="452"/>
      <x v="356"/>
      <x v="37"/>
      <x v="69"/>
      <x v="9"/>
    </i>
    <i r="2">
      <x v="622"/>
      <x v="3"/>
      <x v="2"/>
    </i>
    <i r="1">
      <x v="453"/>
      <x v="623"/>
      <x v="1"/>
      <x v="2"/>
    </i>
    <i r="1">
      <x v="455"/>
      <x v="622"/>
      <x v="3"/>
      <x v="2"/>
    </i>
    <i r="2">
      <x v="624"/>
      <x v="3"/>
      <x v="2"/>
    </i>
    <i r="1">
      <x v="457"/>
      <x v="627"/>
      <x v="3"/>
      <x v="2"/>
    </i>
    <i r="1">
      <x v="458"/>
      <x v="632"/>
      <x v="195"/>
      <x v="11"/>
      <x v="5"/>
    </i>
    <i r="1">
      <x v="459"/>
      <x v="622"/>
      <x v="3"/>
      <x v="2"/>
    </i>
    <i r="1">
      <x v="460"/>
      <x v="643"/>
      <x v="3"/>
      <x v="2"/>
    </i>
    <i r="1">
      <x v="463"/>
      <x v="661"/>
      <x v="3"/>
      <x v="2"/>
    </i>
    <i r="1">
      <x v="471"/>
      <x v="674"/>
      <x v="3"/>
      <x v="2"/>
    </i>
    <i r="1">
      <x v="472"/>
      <x v="675"/>
      <x v="3"/>
      <x v="2"/>
    </i>
    <i r="1">
      <x v="476"/>
      <x v="356"/>
      <x v="19"/>
      <x v="34"/>
      <x v="517"/>
    </i>
    <i r="2">
      <x v="680"/>
      <x v="3"/>
      <x v="2"/>
    </i>
    <i r="1">
      <x v="478"/>
      <x v="1"/>
      <x v="3"/>
      <x v="2"/>
    </i>
    <i r="2">
      <x v="356"/>
      <x v="19"/>
      <x v="34"/>
      <x v="514"/>
    </i>
    <i r="5">
      <x v="520"/>
    </i>
    <i r="1">
      <x v="479"/>
      <x v="356"/>
      <x v="19"/>
      <x v="34"/>
      <x v="367"/>
    </i>
    <i r="2">
      <x v="683"/>
      <x v="3"/>
      <x v="2"/>
    </i>
    <i r="1">
      <x v="480"/>
      <x v="356"/>
      <x v="19"/>
      <x v="34"/>
      <x v="491"/>
    </i>
    <i r="2">
      <x v="684"/>
      <x v="3"/>
      <x v="2"/>
    </i>
    <i r="1">
      <x v="481"/>
      <x v="356"/>
      <x v="19"/>
      <x v="34"/>
      <x v="76"/>
    </i>
    <i r="2">
      <x v="686"/>
      <x v="3"/>
      <x v="2"/>
    </i>
    <i r="2">
      <x v="687"/>
      <x v="3"/>
      <x v="2"/>
    </i>
    <i r="1">
      <x v="482"/>
      <x v="688"/>
      <x v="3"/>
      <x v="2"/>
    </i>
    <i r="1">
      <x v="483"/>
      <x v="695"/>
      <x v="3"/>
      <x v="2"/>
    </i>
    <i r="2">
      <x v="698"/>
      <x v="3"/>
      <x v="2"/>
    </i>
    <i t="default">
      <x v="51"/>
    </i>
    <i>
      <x v="52"/>
      <x v="445"/>
      <x/>
      <x v="248"/>
      <x v="2"/>
    </i>
    <i r="2">
      <x v="325"/>
      <x v="290"/>
      <x v="2"/>
    </i>
    <i r="2">
      <x v="582"/>
      <x v="384"/>
      <x v="2"/>
    </i>
    <i r="2">
      <x v="583"/>
      <x v="341"/>
      <x v="2"/>
    </i>
    <i r="2">
      <x v="584"/>
      <x v="386"/>
      <x v="2"/>
    </i>
    <i r="2">
      <x v="585"/>
      <x v="245"/>
      <x v="2"/>
    </i>
    <i r="2">
      <x v="593"/>
      <x v="387"/>
      <x v="2"/>
    </i>
    <i r="2">
      <x v="594"/>
      <x v="388"/>
      <x v="2"/>
    </i>
    <i r="2">
      <x v="595"/>
      <x v="389"/>
      <x v="2"/>
    </i>
    <i r="2">
      <x v="596"/>
      <x v="325"/>
      <x v="2"/>
    </i>
    <i r="1">
      <x v="446"/>
      <x v="597"/>
      <x v="15"/>
      <x v="12"/>
      <x v="8"/>
    </i>
    <i r="2">
      <x v="598"/>
      <x v="3"/>
      <x v="2"/>
    </i>
    <i r="1">
      <x v="448"/>
      <x v="286"/>
      <x v="282"/>
      <x v="2"/>
    </i>
    <i r="2">
      <x v="599"/>
      <x v="3"/>
      <x v="2"/>
    </i>
    <i r="2">
      <x v="602"/>
      <x v="210"/>
      <x v="2"/>
    </i>
    <i r="2">
      <x v="607"/>
      <x v="390"/>
      <x v="2"/>
    </i>
    <i r="2">
      <x v="609"/>
      <x v="245"/>
      <x v="2"/>
    </i>
    <i r="2">
      <x v="610"/>
      <x v="391"/>
      <x v="2"/>
    </i>
    <i r="2">
      <x v="611"/>
      <x v="230"/>
      <x v="2"/>
    </i>
    <i r="2">
      <x v="612"/>
      <x v="270"/>
      <x v="2"/>
    </i>
    <i r="1">
      <x v="449"/>
      <x v="601"/>
      <x v="3"/>
      <x v="2"/>
    </i>
    <i r="2">
      <x v="614"/>
      <x v="267"/>
      <x v="2"/>
    </i>
    <i r="2">
      <x v="615"/>
      <x v="368"/>
      <x v="2"/>
    </i>
    <i r="1">
      <x v="450"/>
      <x v="616"/>
      <x v="341"/>
      <x v="2"/>
    </i>
    <i r="1">
      <x v="451"/>
      <x v="617"/>
      <x v="3"/>
      <x v="2"/>
    </i>
    <i r="2">
      <x v="618"/>
      <x v="3"/>
      <x v="2"/>
    </i>
    <i r="1">
      <x v="481"/>
      <x v="687"/>
      <x v="3"/>
      <x v="2"/>
    </i>
    <i r="1">
      <x v="483"/>
      <x v="1"/>
      <x v="3"/>
      <x v="2"/>
    </i>
    <i r="2">
      <x v="694"/>
      <x v="3"/>
      <x v="2"/>
    </i>
    <i r="2">
      <x v="696"/>
      <x v="3"/>
      <x v="2"/>
    </i>
    <i r="2">
      <x v="698"/>
      <x v="3"/>
      <x v="2"/>
    </i>
    <i r="2">
      <x v="699"/>
      <x v="3"/>
      <x v="2"/>
    </i>
    <i r="1">
      <x v="484"/>
      <x v="1"/>
      <x v="3"/>
      <x v="2"/>
    </i>
    <i r="1">
      <x v="485"/>
      <x v="1"/>
      <x v="3"/>
      <x v="2"/>
    </i>
    <i r="2">
      <x v="356"/>
      <x v="19"/>
      <x v="34"/>
      <x v="514"/>
    </i>
    <i r="1">
      <x v="486"/>
      <x v="1"/>
      <x v="3"/>
      <x v="2"/>
    </i>
    <i r="2">
      <x v="702"/>
      <x v="3"/>
      <x v="2"/>
    </i>
    <i r="1">
      <x v="487"/>
      <x v="1"/>
      <x v="3"/>
      <x v="2"/>
    </i>
    <i r="1">
      <x v="488"/>
      <x v="356"/>
      <x v="19"/>
      <x v="34"/>
      <x v="491"/>
    </i>
    <i r="2">
      <x v="704"/>
      <x v="3"/>
      <x v="2"/>
    </i>
    <i r="2">
      <x v="707"/>
      <x v="3"/>
      <x v="2"/>
    </i>
    <i r="2">
      <x v="708"/>
      <x v="3"/>
      <x v="2"/>
    </i>
    <i r="1">
      <x v="489"/>
      <x v="356"/>
      <x v="19"/>
      <x v="34"/>
      <x v="467"/>
    </i>
    <i r="2">
      <x v="709"/>
      <x v="3"/>
      <x v="2"/>
    </i>
    <i r="2">
      <x v="710"/>
      <x v="3"/>
      <x v="2"/>
    </i>
    <i r="2">
      <x v="711"/>
      <x v="3"/>
      <x v="2"/>
    </i>
    <i r="1">
      <x v="490"/>
      <x v="1"/>
      <x v="3"/>
      <x v="2"/>
    </i>
    <i r="2">
      <x v="356"/>
      <x v="19"/>
      <x v="34"/>
      <x v="491"/>
    </i>
    <i r="2">
      <x v="712"/>
      <x v="3"/>
      <x v="2"/>
    </i>
    <i r="1">
      <x v="491"/>
      <x v="1"/>
      <x v="3"/>
      <x v="2"/>
    </i>
    <i r="2">
      <x v="713"/>
      <x v="35"/>
      <x v="71"/>
      <x v="3"/>
    </i>
    <i r="1">
      <x v="492"/>
      <x v="1"/>
      <x v="3"/>
      <x v="2"/>
    </i>
    <i r="2">
      <x v="356"/>
      <x v="19"/>
      <x v="34"/>
      <x v="87"/>
    </i>
    <i r="1">
      <x v="493"/>
      <x v="1"/>
      <x v="3"/>
      <x v="2"/>
    </i>
    <i r="1">
      <x v="495"/>
      <x v="1"/>
      <x v="3"/>
      <x v="2"/>
    </i>
    <i r="2">
      <x v="720"/>
      <x v="3"/>
      <x v="2"/>
    </i>
    <i t="default">
      <x v="52"/>
    </i>
    <i>
      <x v="53"/>
      <x v="437"/>
      <x v="586"/>
      <x v="3"/>
      <x v="2"/>
    </i>
    <i r="1">
      <x v="462"/>
      <x v="650"/>
      <x v="3"/>
      <x v="2"/>
    </i>
    <i r="2">
      <x v="651"/>
      <x v="3"/>
      <x v="2"/>
    </i>
    <i r="2">
      <x v="653"/>
      <x v="3"/>
      <x v="2"/>
    </i>
    <i r="2">
      <x v="654"/>
      <x v="3"/>
      <x v="2"/>
    </i>
    <i r="2">
      <x v="655"/>
      <x v="3"/>
      <x v="2"/>
    </i>
    <i r="2">
      <x v="656"/>
      <x v="3"/>
      <x v="2"/>
    </i>
    <i r="2">
      <x v="657"/>
      <x v="3"/>
      <x v="2"/>
    </i>
    <i r="1">
      <x v="463"/>
      <x v="658"/>
      <x v="19"/>
      <x v="70"/>
      <x v="98"/>
    </i>
    <i r="2">
      <x v="659"/>
      <x v="3"/>
      <x v="2"/>
    </i>
    <i r="2">
      <x v="660"/>
      <x v="3"/>
      <x v="2"/>
    </i>
    <i r="1">
      <x v="467"/>
      <x v="667"/>
      <x v="3"/>
      <x v="2"/>
    </i>
    <i r="1">
      <x v="469"/>
      <x v="669"/>
      <x v="3"/>
      <x v="2"/>
    </i>
    <i r="1">
      <x v="478"/>
      <x v="682"/>
      <x v="3"/>
      <x v="2"/>
    </i>
    <i r="1">
      <x v="486"/>
      <x v="702"/>
      <x v="3"/>
      <x v="2"/>
    </i>
    <i r="1">
      <x v="488"/>
      <x v="708"/>
      <x v="3"/>
      <x v="2"/>
    </i>
    <i r="1">
      <x v="492"/>
      <x v="715"/>
      <x v="3"/>
      <x v="2"/>
    </i>
    <i r="1">
      <x v="494"/>
      <x v="718"/>
      <x v="3"/>
      <x v="2"/>
    </i>
    <i r="1">
      <x v="495"/>
      <x v="720"/>
      <x v="3"/>
      <x v="2"/>
    </i>
    <i r="1">
      <x v="496"/>
      <x v="1"/>
      <x v="3"/>
      <x v="2"/>
    </i>
    <i r="2">
      <x v="719"/>
      <x/>
      <x v="35"/>
      <x v="7"/>
    </i>
    <i r="2">
      <x v="721"/>
      <x v="3"/>
      <x v="2"/>
    </i>
    <i r="1">
      <x v="497"/>
      <x v="1"/>
      <x v="3"/>
      <x v="2"/>
    </i>
    <i r="2">
      <x v="722"/>
      <x v="3"/>
      <x v="2"/>
    </i>
    <i r="1">
      <x v="498"/>
      <x v="726"/>
      <x v="3"/>
      <x v="2"/>
    </i>
    <i r="1">
      <x v="499"/>
      <x v="1"/>
      <x v="3"/>
      <x v="2"/>
    </i>
    <i t="default">
      <x v="53"/>
    </i>
    <i>
      <x v="54"/>
      <x v="451"/>
      <x v="621"/>
      <x v="3"/>
      <x v="2"/>
    </i>
    <i r="1">
      <x v="455"/>
      <x v="625"/>
      <x v="3"/>
      <x v="2"/>
    </i>
    <i r="1">
      <x v="457"/>
      <x v="626"/>
      <x v="3"/>
      <x v="2"/>
    </i>
    <i r="1">
      <x v="458"/>
      <x v="633"/>
      <x v="3"/>
      <x v="2"/>
    </i>
    <i r="2">
      <x v="634"/>
      <x v="3"/>
      <x v="2"/>
    </i>
    <i r="2">
      <x v="635"/>
      <x v="3"/>
      <x v="2"/>
    </i>
    <i r="2">
      <x v="636"/>
      <x v="3"/>
      <x v="2"/>
    </i>
    <i r="2">
      <x v="637"/>
      <x v="3"/>
      <x v="2"/>
    </i>
    <i r="2">
      <x v="638"/>
      <x v="3"/>
      <x v="2"/>
    </i>
    <i r="1">
      <x v="459"/>
      <x v="639"/>
      <x v="3"/>
      <x v="2"/>
    </i>
    <i r="1">
      <x v="461"/>
      <x v="647"/>
      <x v="3"/>
      <x v="2"/>
    </i>
    <i r="2">
      <x v="648"/>
      <x v="3"/>
      <x v="2"/>
    </i>
    <i r="2">
      <x v="649"/>
      <x v="3"/>
      <x v="2"/>
    </i>
    <i r="1">
      <x v="464"/>
      <x v="663"/>
      <x v="3"/>
      <x v="2"/>
    </i>
    <i r="2">
      <x v="664"/>
      <x v="3"/>
      <x v="2"/>
    </i>
    <i r="2">
      <x v="665"/>
      <x v="3"/>
      <x v="2"/>
    </i>
    <i r="1">
      <x v="467"/>
      <x v="666"/>
      <x v="3"/>
      <x v="2"/>
    </i>
    <i r="1">
      <x v="470"/>
      <x v="671"/>
      <x v="3"/>
      <x v="2"/>
    </i>
    <i r="2">
      <x v="672"/>
      <x v="3"/>
      <x v="2"/>
    </i>
    <i r="2">
      <x v="673"/>
      <x v="3"/>
      <x v="2"/>
    </i>
    <i r="1">
      <x v="473"/>
      <x v="676"/>
      <x v="3"/>
      <x v="2"/>
    </i>
    <i r="1">
      <x v="475"/>
      <x v="677"/>
      <x v="3"/>
      <x v="2"/>
    </i>
    <i r="1">
      <x v="478"/>
      <x v="689"/>
      <x v="3"/>
      <x v="2"/>
    </i>
    <i r="2">
      <x v="690"/>
      <x v="3"/>
      <x v="2"/>
    </i>
    <i r="1">
      <x v="482"/>
      <x v="691"/>
      <x v="3"/>
      <x v="2"/>
    </i>
    <i r="2">
      <x v="692"/>
      <x v="3"/>
      <x v="2"/>
    </i>
    <i r="2">
      <x v="693"/>
      <x v="3"/>
      <x v="2"/>
    </i>
    <i r="1">
      <x v="483"/>
      <x v="697"/>
      <x v="3"/>
      <x v="2"/>
    </i>
    <i r="1">
      <x v="485"/>
      <x v="700"/>
      <x v="3"/>
      <x v="2"/>
    </i>
    <i r="2">
      <x v="701"/>
      <x v="3"/>
      <x v="2"/>
    </i>
    <i r="1">
      <x v="486"/>
      <x v="702"/>
      <x v="3"/>
      <x v="2"/>
    </i>
    <i r="1">
      <x v="488"/>
      <x v="705"/>
      <x v="3"/>
      <x v="2"/>
    </i>
    <i r="2">
      <x v="706"/>
      <x v="3"/>
      <x v="2"/>
    </i>
    <i r="2">
      <x v="708"/>
      <x v="3"/>
      <x v="2"/>
    </i>
    <i r="1">
      <x v="493"/>
      <x v="716"/>
      <x v="3"/>
      <x v="2"/>
    </i>
    <i r="2">
      <x v="717"/>
      <x v="3"/>
      <x v="2"/>
    </i>
    <i r="1">
      <x v="497"/>
      <x v="723"/>
      <x v="3"/>
      <x v="2"/>
    </i>
    <i r="2">
      <x v="724"/>
      <x v="3"/>
      <x v="2"/>
    </i>
    <i r="2">
      <x v="725"/>
      <x v="3"/>
      <x v="2"/>
    </i>
    <i t="default">
      <x v="54"/>
    </i>
    <i>
      <x v="55"/>
      <x v="477"/>
      <x v="681"/>
      <x v="3"/>
      <x v="2"/>
    </i>
    <i r="1">
      <x v="481"/>
      <x v="685"/>
      <x v="3"/>
      <x v="2"/>
    </i>
    <i t="default">
      <x v="55"/>
    </i>
    <i>
      <x v="56"/>
      <x v="482"/>
      <x v="703"/>
      <x v="3"/>
      <x v="2"/>
    </i>
    <i t="default">
      <x v="56"/>
    </i>
    <i t="grand">
      <x/>
    </i>
  </rowItems>
  <colItems count="1">
    <i/>
  </colItems>
  <dataFields count="1">
    <dataField name="На лечение детей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31" dataOnRows="1" applyNumberFormats="0" applyBorderFormats="0" applyFontFormats="0" applyPatternFormats="0" applyAlignmentFormats="0" applyWidthHeightFormats="1" dataCaption="Данные" updatedVersion="4" showItems="0" showMultipleLabel="0" showMemberPropertyTips="0" useAutoFormatting="1" itemPrintTitles="1" indent="0" compact="0" compactData="0" gridDropZones="1">
  <location ref="A3:D28" firstHeaderRow="2" firstDataRow="2" firstDataCol="3"/>
  <pivotFields count="6">
    <pivotField axis="axisRow" compact="0" outline="0" subtotalTop="0" showAll="0" includeNewItemsInFilter="1" defaultSubtotal="0">
      <items count="87">
        <item m="1" x="56"/>
        <item m="1" x="46"/>
        <item m="1" x="18"/>
        <item m="1" x="33"/>
        <item m="1" x="64"/>
        <item m="1" x="57"/>
        <item m="1" x="50"/>
        <item x="17"/>
        <item m="1" x="72"/>
        <item m="1" x="21"/>
        <item m="1" x="78"/>
        <item m="1" x="75"/>
        <item m="1" x="32"/>
        <item m="1" x="40"/>
        <item m="1" x="79"/>
        <item m="1" x="53"/>
        <item m="1" x="25"/>
        <item m="1" x="58"/>
        <item m="1" x="42"/>
        <item m="1" x="44"/>
        <item m="1" x="85"/>
        <item m="1" x="60"/>
        <item m="1" x="82"/>
        <item m="1" x="22"/>
        <item m="1" x="70"/>
        <item m="1" x="34"/>
        <item m="1" x="76"/>
        <item m="1" x="65"/>
        <item m="1" x="19"/>
        <item m="1" x="86"/>
        <item m="1" x="43"/>
        <item m="1" x="36"/>
        <item m="1" x="29"/>
        <item m="1" x="27"/>
        <item m="1" x="20"/>
        <item m="1" x="26"/>
        <item m="1" x="52"/>
        <item m="1" x="30"/>
        <item m="1" x="47"/>
        <item m="1" x="73"/>
        <item m="1" x="55"/>
        <item m="1" x="68"/>
        <item m="1" x="81"/>
        <item m="1" x="74"/>
        <item m="1" x="41"/>
        <item m="1" x="31"/>
        <item m="1" x="24"/>
        <item m="1" x="77"/>
        <item m="1" x="62"/>
        <item m="1" x="23"/>
        <item m="1" x="84"/>
        <item m="1" x="37"/>
        <item m="1" x="67"/>
        <item m="1" x="63"/>
        <item m="1" x="59"/>
        <item m="1" x="71"/>
        <item m="1" x="51"/>
        <item m="1" x="48"/>
        <item m="1" x="45"/>
        <item m="1" x="49"/>
        <item m="1" x="39"/>
        <item m="1" x="35"/>
        <item m="1" x="38"/>
        <item m="1" x="54"/>
        <item m="1" x="28"/>
        <item m="1" x="83"/>
        <item m="1" x="66"/>
        <item m="1" x="61"/>
        <item m="1" x="69"/>
        <item m="1" x="80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ubtotalTop="0" showAll="0" includeNewItemsInFilter="1" defaultSubtotal="0">
      <items count="87">
        <item m="1" x="17"/>
        <item m="1" x="64"/>
        <item m="1" x="65"/>
        <item m="1" x="18"/>
        <item x="16"/>
        <item m="1" x="20"/>
        <item m="1" x="37"/>
        <item m="1" x="31"/>
        <item m="1" x="76"/>
        <item m="1" x="34"/>
        <item m="1" x="66"/>
        <item m="1" x="49"/>
        <item m="1" x="70"/>
        <item m="1" x="36"/>
        <item m="1" x="63"/>
        <item m="1" x="45"/>
        <item m="1" x="71"/>
        <item m="1" x="68"/>
        <item m="1" x="43"/>
        <item m="1" x="74"/>
        <item m="1" x="83"/>
        <item m="1" x="79"/>
        <item m="1" x="19"/>
        <item m="1" x="35"/>
        <item m="1" x="85"/>
        <item m="1" x="38"/>
        <item m="1" x="82"/>
        <item m="1" x="57"/>
        <item m="1" x="62"/>
        <item m="1" x="23"/>
        <item m="1" x="28"/>
        <item m="1" x="47"/>
        <item m="1" x="25"/>
        <item m="1" x="86"/>
        <item m="1" x="29"/>
        <item m="1" x="21"/>
        <item m="1" x="60"/>
        <item m="1" x="30"/>
        <item m="1" x="44"/>
        <item m="1" x="32"/>
        <item m="1" x="46"/>
        <item m="1" x="59"/>
        <item m="1" x="58"/>
        <item m="1" x="39"/>
        <item m="1" x="80"/>
        <item m="1" x="50"/>
        <item m="1" x="33"/>
        <item m="1" x="48"/>
        <item m="1" x="41"/>
        <item m="1" x="78"/>
        <item m="1" x="24"/>
        <item m="1" x="75"/>
        <item m="1" x="77"/>
        <item m="1" x="69"/>
        <item m="1" x="27"/>
        <item m="1" x="72"/>
        <item m="1" x="22"/>
        <item m="1" x="53"/>
        <item m="1" x="73"/>
        <item m="1" x="51"/>
        <item m="1" x="55"/>
        <item m="1" x="52"/>
        <item m="1" x="54"/>
        <item m="1" x="56"/>
        <item m="1" x="26"/>
        <item m="1" x="81"/>
        <item m="1" x="42"/>
        <item m="1" x="84"/>
        <item m="1" x="61"/>
        <item m="1" x="40"/>
        <item m="1" x="67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</pivotFields>
  <rowFields count="3">
    <field x="5"/>
    <field x="0"/>
    <field x="1"/>
  </rowFields>
  <rowItems count="24">
    <i>
      <x/>
      <x v="7"/>
      <x v="4"/>
    </i>
    <i r="1">
      <x v="70"/>
      <x v="71"/>
    </i>
    <i r="1">
      <x v="71"/>
      <x v="72"/>
    </i>
    <i r="1">
      <x v="72"/>
      <x v="73"/>
    </i>
    <i r="1">
      <x v="73"/>
      <x v="74"/>
    </i>
    <i r="1">
      <x v="74"/>
      <x v="75"/>
    </i>
    <i r="1">
      <x v="75"/>
      <x v="73"/>
    </i>
    <i r="1">
      <x v="76"/>
      <x v="73"/>
    </i>
    <i r="1">
      <x v="77"/>
      <x v="76"/>
    </i>
    <i r="2">
      <x v="77"/>
    </i>
    <i r="1">
      <x v="78"/>
      <x v="73"/>
    </i>
    <i r="1">
      <x v="79"/>
      <x v="78"/>
    </i>
    <i r="2">
      <x v="79"/>
    </i>
    <i r="1">
      <x v="80"/>
      <x v="80"/>
    </i>
    <i r="1">
      <x v="81"/>
      <x v="81"/>
    </i>
    <i r="1">
      <x v="82"/>
      <x v="82"/>
    </i>
    <i r="1">
      <x v="83"/>
      <x v="83"/>
    </i>
    <i r="1">
      <x v="84"/>
      <x v="84"/>
    </i>
    <i r="1">
      <x v="85"/>
      <x v="85"/>
    </i>
    <i r="1">
      <x v="86"/>
      <x v="86"/>
    </i>
    <i t="default">
      <x/>
    </i>
    <i>
      <x v="1"/>
      <x v="7"/>
      <x v="4"/>
    </i>
    <i t="default">
      <x v="1"/>
    </i>
    <i t="grand">
      <x/>
    </i>
  </rowItems>
  <colItems count="1">
    <i/>
  </colItems>
  <dataFields count="1">
    <dataField name="На уставную деятельность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B3:C6" firstHeaderRow="1" firstDataRow="1" firstDataCol="1"/>
  <pivotFields count="7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 defaultSubtotal="0">
      <items count="2">
        <item x="0"/>
        <item x="1"/>
      </items>
    </pivotField>
    <pivotField axis="axisRow" showAll="0">
      <items count="3">
        <item sd="0" x="0"/>
        <item sd="0" x="1"/>
        <item t="default"/>
      </items>
    </pivotField>
  </pivotFields>
  <rowFields count="4">
    <field x="6"/>
    <field x="0"/>
    <field x="5"/>
    <field x="1"/>
  </rowFields>
  <rowItems count="3">
    <i>
      <x/>
    </i>
    <i>
      <x v="1"/>
    </i>
    <i t="grand">
      <x/>
    </i>
  </rowItems>
  <colItems count="1">
    <i/>
  </colItems>
  <dataFields count="1">
    <dataField name="Сумма по полю Сумма" fld="4" baseField="6" baseItem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zxc127@rambler.ru" TargetMode="External"/><Relationship Id="rId13" Type="http://schemas.openxmlformats.org/officeDocument/2006/relationships/hyperlink" Target="mailto:marechka13@gmail.com" TargetMode="External"/><Relationship Id="rId18" Type="http://schemas.openxmlformats.org/officeDocument/2006/relationships/hyperlink" Target="mailto:rogacheva0401@yandex.ru" TargetMode="External"/><Relationship Id="rId26" Type="http://schemas.openxmlformats.org/officeDocument/2006/relationships/hyperlink" Target="mailto:didfy21@icloud.com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mailto:stronger777man@gmail.com" TargetMode="External"/><Relationship Id="rId21" Type="http://schemas.openxmlformats.org/officeDocument/2006/relationships/hyperlink" Target="mailto:shira39ru@mail.ru" TargetMode="External"/><Relationship Id="rId34" Type="http://schemas.openxmlformats.org/officeDocument/2006/relationships/hyperlink" Target="mailto:luntik.***@mail.ru" TargetMode="External"/><Relationship Id="rId7" Type="http://schemas.openxmlformats.org/officeDocument/2006/relationships/hyperlink" Target="mailto:barokka777@mail.ru" TargetMode="External"/><Relationship Id="rId12" Type="http://schemas.openxmlformats.org/officeDocument/2006/relationships/hyperlink" Target="mailto:svetikvm@icloud.com" TargetMode="External"/><Relationship Id="rId17" Type="http://schemas.openxmlformats.org/officeDocument/2006/relationships/hyperlink" Target="mailto:duotoyota@gmail.com" TargetMode="External"/><Relationship Id="rId25" Type="http://schemas.openxmlformats.org/officeDocument/2006/relationships/hyperlink" Target="mailto:nk-jt@mail.ru" TargetMode="External"/><Relationship Id="rId33" Type="http://schemas.openxmlformats.org/officeDocument/2006/relationships/hyperlink" Target="mailto:dolce_v***@mail.ru" TargetMode="External"/><Relationship Id="rId38" Type="http://schemas.openxmlformats.org/officeDocument/2006/relationships/hyperlink" Target="mailto:s.culac***@gmail.com" TargetMode="External"/><Relationship Id="rId2" Type="http://schemas.openxmlformats.org/officeDocument/2006/relationships/hyperlink" Target="mailto:zona@inbox.ru" TargetMode="External"/><Relationship Id="rId16" Type="http://schemas.openxmlformats.org/officeDocument/2006/relationships/hyperlink" Target="mailto:anutam25@mail.ru" TargetMode="External"/><Relationship Id="rId20" Type="http://schemas.openxmlformats.org/officeDocument/2006/relationships/hyperlink" Target="mailto:s.culackow@gmail.com" TargetMode="External"/><Relationship Id="rId29" Type="http://schemas.openxmlformats.org/officeDocument/2006/relationships/hyperlink" Target="mailto:koshat*****s@mail.ru" TargetMode="External"/><Relationship Id="rId41" Type="http://schemas.openxmlformats.org/officeDocument/2006/relationships/comments" Target="../comments2.xml"/><Relationship Id="rId1" Type="http://schemas.openxmlformats.org/officeDocument/2006/relationships/hyperlink" Target="mailto:pimpf101@inbox.ru" TargetMode="External"/><Relationship Id="rId6" Type="http://schemas.openxmlformats.org/officeDocument/2006/relationships/hyperlink" Target="mailto:kronta@inbox.ru" TargetMode="External"/><Relationship Id="rId11" Type="http://schemas.openxmlformats.org/officeDocument/2006/relationships/hyperlink" Target="mailto:legal_g@mail.ru" TargetMode="External"/><Relationship Id="rId24" Type="http://schemas.openxmlformats.org/officeDocument/2006/relationships/hyperlink" Target="mailto:s.culackow@gmail.com" TargetMode="External"/><Relationship Id="rId32" Type="http://schemas.openxmlformats.org/officeDocument/2006/relationships/hyperlink" Target="mailto:roshka.kateri***92@mail.ru" TargetMode="External"/><Relationship Id="rId37" Type="http://schemas.openxmlformats.org/officeDocument/2006/relationships/hyperlink" Target="mailto:super.al****39@yandex.ru" TargetMode="External"/><Relationship Id="rId40" Type="http://schemas.openxmlformats.org/officeDocument/2006/relationships/vmlDrawing" Target="../drawings/vmlDrawing2.vml"/><Relationship Id="rId5" Type="http://schemas.openxmlformats.org/officeDocument/2006/relationships/hyperlink" Target="mailto:kronta@inbox.ru" TargetMode="External"/><Relationship Id="rId15" Type="http://schemas.openxmlformats.org/officeDocument/2006/relationships/hyperlink" Target="mailto:new_fit_luve@mail.ru" TargetMode="External"/><Relationship Id="rId23" Type="http://schemas.openxmlformats.org/officeDocument/2006/relationships/hyperlink" Target="mailto:orudzhova.71@mail.ru" TargetMode="External"/><Relationship Id="rId28" Type="http://schemas.openxmlformats.org/officeDocument/2006/relationships/hyperlink" Target="mailto:bort*****rii@gmail.com" TargetMode="External"/><Relationship Id="rId36" Type="http://schemas.openxmlformats.org/officeDocument/2006/relationships/hyperlink" Target="mailto:alina-l***@yandex.ru" TargetMode="External"/><Relationship Id="rId10" Type="http://schemas.openxmlformats.org/officeDocument/2006/relationships/hyperlink" Target="mailto:margaritarus@" TargetMode="External"/><Relationship Id="rId19" Type="http://schemas.openxmlformats.org/officeDocument/2006/relationships/hyperlink" Target="mailto:s.culackow@gmail.com" TargetMode="External"/><Relationship Id="rId31" Type="http://schemas.openxmlformats.org/officeDocument/2006/relationships/hyperlink" Target="mailto:shapoval***_anj@mail.ru" TargetMode="External"/><Relationship Id="rId4" Type="http://schemas.openxmlformats.org/officeDocument/2006/relationships/hyperlink" Target="mailto:i.malkova@consult-info.ru" TargetMode="External"/><Relationship Id="rId9" Type="http://schemas.openxmlformats.org/officeDocument/2006/relationships/hyperlink" Target="mailto:domskaym@mail.ru" TargetMode="External"/><Relationship Id="rId14" Type="http://schemas.openxmlformats.org/officeDocument/2006/relationships/hyperlink" Target="mailto:chernika120690@cloud.com" TargetMode="External"/><Relationship Id="rId22" Type="http://schemas.openxmlformats.org/officeDocument/2006/relationships/hyperlink" Target="mailto:immistreated@gmail.com" TargetMode="External"/><Relationship Id="rId27" Type="http://schemas.openxmlformats.org/officeDocument/2006/relationships/hyperlink" Target="mailto:mityaga@mail.ru" TargetMode="External"/><Relationship Id="rId30" Type="http://schemas.openxmlformats.org/officeDocument/2006/relationships/hyperlink" Target="mailto:be***61@mail.ru" TargetMode="External"/><Relationship Id="rId35" Type="http://schemas.openxmlformats.org/officeDocument/2006/relationships/hyperlink" Target="mailto:ukolb***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69"/>
  <sheetViews>
    <sheetView tabSelected="1" topLeftCell="A7" workbookViewId="0">
      <selection activeCell="E39" sqref="E39"/>
    </sheetView>
  </sheetViews>
  <sheetFormatPr defaultRowHeight="12.5" x14ac:dyDescent="0.25"/>
  <cols>
    <col min="1" max="1" width="25.54296875" customWidth="1"/>
    <col min="2" max="2" width="14.81640625" customWidth="1"/>
    <col min="3" max="3" width="44.26953125" customWidth="1"/>
    <col min="4" max="4" width="15.453125" customWidth="1"/>
    <col min="5" max="5" width="17" customWidth="1"/>
    <col min="6" max="6" width="16.54296875" customWidth="1"/>
    <col min="7" max="7" width="10.81640625" customWidth="1"/>
    <col min="8" max="8" width="15" customWidth="1"/>
    <col min="9" max="9" width="10.54296875" customWidth="1"/>
  </cols>
  <sheetData>
    <row r="1" spans="3:8" x14ac:dyDescent="0.25">
      <c r="D1" s="1" t="s">
        <v>0</v>
      </c>
      <c r="E1" s="1" t="s">
        <v>1</v>
      </c>
      <c r="F1" s="84" t="s">
        <v>21</v>
      </c>
    </row>
    <row r="2" spans="3:8" x14ac:dyDescent="0.25">
      <c r="C2" s="93" t="s">
        <v>53</v>
      </c>
      <c r="D2" s="1"/>
      <c r="F2" s="86"/>
      <c r="H2" s="86">
        <v>9980491.1899999995</v>
      </c>
    </row>
    <row r="3" spans="3:8" x14ac:dyDescent="0.25">
      <c r="C3" s="93"/>
      <c r="D3" s="1"/>
      <c r="E3" s="1"/>
      <c r="F3" s="86"/>
    </row>
    <row r="4" spans="3:8" ht="13" x14ac:dyDescent="0.3">
      <c r="C4" t="s">
        <v>56</v>
      </c>
      <c r="D4" s="73">
        <v>40000</v>
      </c>
      <c r="E4" s="73">
        <f>GETPIVOTDATA("Сумма",$A$49,"Назначение платежа","Владислав Хохленко")</f>
        <v>40000</v>
      </c>
      <c r="F4" s="73">
        <f>D4-E4</f>
        <v>0</v>
      </c>
    </row>
    <row r="5" spans="3:8" ht="13" x14ac:dyDescent="0.3">
      <c r="C5" t="s">
        <v>54</v>
      </c>
      <c r="D5" s="73">
        <v>56685</v>
      </c>
      <c r="E5" s="73">
        <f>GETPIVOTDATA("Сумма",$A$49,"Назначение платежа","Лилия Пономарева")+1147.07</f>
        <v>56685</v>
      </c>
      <c r="F5" s="73">
        <f t="shared" ref="F5:F40" si="0">D5-E5</f>
        <v>0</v>
      </c>
    </row>
    <row r="6" spans="3:8" ht="13" x14ac:dyDescent="0.3">
      <c r="C6" t="s">
        <v>55</v>
      </c>
      <c r="D6" s="68">
        <v>80000</v>
      </c>
      <c r="E6" s="68">
        <f>GETPIVOTDATA("Сумма",$A$49,"Назначение платежа","Павел Филоненко")+1752.93</f>
        <v>80000</v>
      </c>
      <c r="F6" s="73">
        <f t="shared" si="0"/>
        <v>0</v>
      </c>
    </row>
    <row r="7" spans="3:8" ht="13" x14ac:dyDescent="0.3">
      <c r="C7" t="s">
        <v>80</v>
      </c>
      <c r="D7" s="68">
        <v>80000</v>
      </c>
      <c r="E7" s="68">
        <f>GETPIVOTDATA("Сумма",$A$49,"Назначение платежа","Никита Хололеенко")</f>
        <v>80000</v>
      </c>
      <c r="F7" s="73">
        <f t="shared" si="0"/>
        <v>0</v>
      </c>
    </row>
    <row r="8" spans="3:8" ht="13" x14ac:dyDescent="0.3">
      <c r="C8" t="s">
        <v>244</v>
      </c>
      <c r="D8" s="68">
        <v>50000</v>
      </c>
      <c r="E8" s="68">
        <f>GETPIVOTDATA("Сумма",$A$49,"Назначение платежа","Даша Ленькова")</f>
        <v>50000</v>
      </c>
      <c r="F8" s="73">
        <f t="shared" si="0"/>
        <v>0</v>
      </c>
    </row>
    <row r="9" spans="3:8" ht="13" x14ac:dyDescent="0.3">
      <c r="C9" t="s">
        <v>245</v>
      </c>
      <c r="D9" s="68">
        <v>33000</v>
      </c>
      <c r="E9" s="68">
        <f>GETPIVOTDATA("Сумма",$A$49,"Назначение платежа","Каролина Ильина")</f>
        <v>33000</v>
      </c>
      <c r="F9" s="73">
        <f t="shared" si="0"/>
        <v>0</v>
      </c>
    </row>
    <row r="10" spans="3:8" ht="13" x14ac:dyDescent="0.3">
      <c r="C10" t="s">
        <v>302</v>
      </c>
      <c r="D10" s="68">
        <v>165000</v>
      </c>
      <c r="E10" s="68">
        <f>GETPIVOTDATA("Сумма",$A$49,"Назначение платежа","София Кондратьева")</f>
        <v>167900</v>
      </c>
      <c r="F10" s="73">
        <f>D10-E10+1747.07+1152.93</f>
        <v>0</v>
      </c>
    </row>
    <row r="11" spans="3:8" ht="13" x14ac:dyDescent="0.3">
      <c r="C11" t="s">
        <v>320</v>
      </c>
      <c r="D11" s="68">
        <v>63500</v>
      </c>
      <c r="E11" s="68">
        <f>GETPIVOTDATA("Сумма",$A$49,"Назначение платежа","Ксения Шутова")-2051.29-2500</f>
        <v>63500.000000000015</v>
      </c>
      <c r="F11" s="73">
        <f>D11-E11</f>
        <v>0</v>
      </c>
    </row>
    <row r="12" spans="3:8" ht="13" x14ac:dyDescent="0.3">
      <c r="C12" t="s">
        <v>321</v>
      </c>
      <c r="D12" s="68">
        <v>27437</v>
      </c>
      <c r="E12" s="68">
        <f>GETPIVOTDATA("Сумма",$A$49,"Назначение платежа","Николь Леонтьева")</f>
        <v>27437</v>
      </c>
      <c r="F12" s="73">
        <f>D12-E12</f>
        <v>0</v>
      </c>
    </row>
    <row r="13" spans="3:8" ht="13" x14ac:dyDescent="0.3">
      <c r="C13" t="s">
        <v>335</v>
      </c>
      <c r="D13" s="68">
        <v>24000</v>
      </c>
      <c r="E13" s="68">
        <f>GETPIVOTDATA("Сумма",$A$49,"Назначение платежа","Аким Бех")+2051.29</f>
        <v>23999.999999999996</v>
      </c>
      <c r="F13" s="73">
        <f>D13-E13</f>
        <v>0</v>
      </c>
    </row>
    <row r="14" spans="3:8" ht="13" x14ac:dyDescent="0.3">
      <c r="C14" t="s">
        <v>347</v>
      </c>
      <c r="D14" s="68">
        <v>239000</v>
      </c>
      <c r="E14" s="68">
        <f>GETPIVOTDATA("Сумма",$A$49,"Назначение платежа","Александра Авраменко")</f>
        <v>239000</v>
      </c>
      <c r="F14" s="73">
        <f t="shared" ref="F14:F18" si="1">D14-E14</f>
        <v>0</v>
      </c>
    </row>
    <row r="15" spans="3:8" ht="13" x14ac:dyDescent="0.3">
      <c r="C15" t="s">
        <v>367</v>
      </c>
      <c r="D15" s="68">
        <v>45690</v>
      </c>
      <c r="E15" s="68">
        <f>GETPIVOTDATA("Сумма",$A$49,"Назначение платежа","Дмитрий Шевчук")</f>
        <v>45690</v>
      </c>
      <c r="F15" s="73">
        <f t="shared" si="1"/>
        <v>0</v>
      </c>
    </row>
    <row r="16" spans="3:8" ht="13" x14ac:dyDescent="0.3">
      <c r="C16" t="s">
        <v>500</v>
      </c>
      <c r="D16" s="68">
        <v>33000</v>
      </c>
      <c r="E16" s="68">
        <f>GETPIVOTDATA("Сумма",$A$49,"Назначение платежа","Анастасия Миллер")</f>
        <v>33000</v>
      </c>
      <c r="F16" s="73">
        <f t="shared" si="1"/>
        <v>0</v>
      </c>
    </row>
    <row r="17" spans="3:6" ht="13" x14ac:dyDescent="0.3">
      <c r="C17" t="s">
        <v>419</v>
      </c>
      <c r="D17" s="68">
        <v>182000</v>
      </c>
      <c r="E17" s="68">
        <f>GETPIVOTDATA("Сумма",$A$49,"Назначение платежа","Анастасия Каленкович")</f>
        <v>181999.99999999997</v>
      </c>
      <c r="F17" s="73">
        <f t="shared" si="1"/>
        <v>0</v>
      </c>
    </row>
    <row r="18" spans="3:6" ht="13" x14ac:dyDescent="0.3">
      <c r="C18" t="s">
        <v>473</v>
      </c>
      <c r="D18" s="68">
        <v>37000</v>
      </c>
      <c r="E18" s="68">
        <f>GETPIVOTDATA("Сумма",$A$49,"Назначение платежа","Владислав Хохленко 2 сбор")</f>
        <v>37000</v>
      </c>
      <c r="F18" s="73">
        <f t="shared" si="1"/>
        <v>0</v>
      </c>
    </row>
    <row r="19" spans="3:6" ht="13" x14ac:dyDescent="0.3">
      <c r="C19" t="s">
        <v>534</v>
      </c>
      <c r="D19" s="68">
        <v>33000</v>
      </c>
      <c r="E19" s="68">
        <f>GETPIVOTDATA("Сумма",$A$49,"Назначение платежа","Анастасия Миллер 2 сбор")+67.53</f>
        <v>33000</v>
      </c>
      <c r="F19" s="73">
        <f t="shared" ref="F19:F32" si="2">D19-E19</f>
        <v>0</v>
      </c>
    </row>
    <row r="20" spans="3:6" ht="13" x14ac:dyDescent="0.3">
      <c r="C20" t="s">
        <v>578</v>
      </c>
      <c r="D20" s="68">
        <v>50000</v>
      </c>
      <c r="E20" s="68">
        <f>GETPIVOTDATA("Сумма",$A$49,"Назначение платежа","Евгений Соколов")</f>
        <v>50000</v>
      </c>
      <c r="F20" s="73">
        <f t="shared" si="2"/>
        <v>0</v>
      </c>
    </row>
    <row r="21" spans="3:6" ht="13" x14ac:dyDescent="0.3">
      <c r="C21" t="s">
        <v>628</v>
      </c>
      <c r="D21" s="68">
        <v>30000</v>
      </c>
      <c r="E21" s="68">
        <f>GETPIVOTDATA("Сумма",$A$49,"Назначение платежа","Даша Жданова")</f>
        <v>30000</v>
      </c>
      <c r="F21" s="73">
        <f t="shared" si="2"/>
        <v>0</v>
      </c>
    </row>
    <row r="22" spans="3:6" ht="13" x14ac:dyDescent="0.3">
      <c r="C22" t="s">
        <v>671</v>
      </c>
      <c r="D22" s="68">
        <v>10000</v>
      </c>
      <c r="E22" s="68">
        <f>GETPIVOTDATA("Сумма",$A$49,"Назначение платежа","Дмитрий Свиб")</f>
        <v>10000</v>
      </c>
      <c r="F22" s="73">
        <f t="shared" si="2"/>
        <v>0</v>
      </c>
    </row>
    <row r="23" spans="3:6" ht="13" x14ac:dyDescent="0.3">
      <c r="C23" t="s">
        <v>672</v>
      </c>
      <c r="D23" s="68">
        <v>88700</v>
      </c>
      <c r="E23" s="68">
        <f>GETPIVOTDATA("Сумма",$A$49,"Назначение платежа","Полина Трубицына")</f>
        <v>88700</v>
      </c>
      <c r="F23" s="73">
        <f t="shared" si="2"/>
        <v>0</v>
      </c>
    </row>
    <row r="24" spans="3:6" ht="13" x14ac:dyDescent="0.3">
      <c r="C24" t="s">
        <v>690</v>
      </c>
      <c r="D24" s="68">
        <v>64300</v>
      </c>
      <c r="E24" s="68">
        <f>GETPIVOTDATA("Сумма",$A$49,"Назначение платежа","Наталья Кочева")</f>
        <v>64299.999999999985</v>
      </c>
      <c r="F24" s="73">
        <f t="shared" si="2"/>
        <v>0</v>
      </c>
    </row>
    <row r="25" spans="3:6" ht="13" x14ac:dyDescent="0.3">
      <c r="C25" t="s">
        <v>691</v>
      </c>
      <c r="D25" s="68">
        <v>126850</v>
      </c>
      <c r="E25" s="68">
        <f>GETPIVOTDATA("Сумма",$A$49,"Назначение платежа","Вадим Моисей")</f>
        <v>126849.99999999999</v>
      </c>
      <c r="F25" s="73">
        <f t="shared" si="2"/>
        <v>0</v>
      </c>
    </row>
    <row r="26" spans="3:6" ht="13" x14ac:dyDescent="0.3">
      <c r="C26" t="s">
        <v>723</v>
      </c>
      <c r="D26" s="68">
        <v>17745</v>
      </c>
      <c r="E26" s="68">
        <f>GETPIVOTDATA("Сумма",$A$49,"Назначение платежа","Стефан Ренер")</f>
        <v>17745</v>
      </c>
      <c r="F26" s="73">
        <f t="shared" si="2"/>
        <v>0</v>
      </c>
    </row>
    <row r="27" spans="3:6" ht="13" x14ac:dyDescent="0.3">
      <c r="C27" t="s">
        <v>724</v>
      </c>
      <c r="D27" s="68">
        <v>76373</v>
      </c>
      <c r="E27" s="68">
        <f>GETPIVOTDATA("Сумма",$A$49,"Назначение платежа","Николь Леонтьева-2 сбор")</f>
        <v>76372.999999999985</v>
      </c>
      <c r="F27" s="73">
        <f t="shared" si="2"/>
        <v>0</v>
      </c>
    </row>
    <row r="28" spans="3:6" ht="13" x14ac:dyDescent="0.3">
      <c r="C28" t="s">
        <v>764</v>
      </c>
      <c r="D28" s="68">
        <v>11220</v>
      </c>
      <c r="E28" s="68">
        <f>GETPIVOTDATA("Сумма",$A$49,"Назначение платежа","Аким Бех-2 сбор")</f>
        <v>11220</v>
      </c>
      <c r="F28" s="73">
        <f t="shared" si="2"/>
        <v>0</v>
      </c>
    </row>
    <row r="29" spans="3:6" ht="13" x14ac:dyDescent="0.3">
      <c r="C29" t="s">
        <v>772</v>
      </c>
      <c r="D29" s="68">
        <v>37196</v>
      </c>
      <c r="E29" s="68">
        <f>GETPIVOTDATA("Сумма",$A$49,"Назначение платежа","Юра Саблин")</f>
        <v>37196</v>
      </c>
      <c r="F29" s="73">
        <f t="shared" si="2"/>
        <v>0</v>
      </c>
    </row>
    <row r="30" spans="3:6" ht="13" x14ac:dyDescent="0.3">
      <c r="C30" t="s">
        <v>801</v>
      </c>
      <c r="D30" s="68">
        <v>54000</v>
      </c>
      <c r="E30" s="68">
        <f>GETPIVOTDATA("Сумма",$A$49,"Назначение платежа","София Оруджова")</f>
        <v>54000</v>
      </c>
      <c r="F30" s="73">
        <f t="shared" si="2"/>
        <v>0</v>
      </c>
    </row>
    <row r="31" spans="3:6" ht="13" x14ac:dyDescent="0.3">
      <c r="C31" t="s">
        <v>320</v>
      </c>
      <c r="D31" s="68">
        <v>65950</v>
      </c>
      <c r="E31" s="68">
        <f>GETPIVOTDATA("Сумма",$A$49,"Назначение платежа","Ксения Шутова - 2 сбор")</f>
        <v>65950</v>
      </c>
      <c r="F31" s="73">
        <f t="shared" si="2"/>
        <v>0</v>
      </c>
    </row>
    <row r="32" spans="3:6" ht="13" x14ac:dyDescent="0.3">
      <c r="C32" t="s">
        <v>866</v>
      </c>
      <c r="D32" s="68">
        <v>67000</v>
      </c>
      <c r="E32" s="68">
        <f>GETPIVOTDATA("Сумма",$A$49,"Назначение платежа","Керим Мурадов")</f>
        <v>67000</v>
      </c>
      <c r="F32" s="73">
        <f t="shared" si="2"/>
        <v>0</v>
      </c>
    </row>
    <row r="33" spans="3:8" ht="13" x14ac:dyDescent="0.3">
      <c r="C33" t="s">
        <v>916</v>
      </c>
      <c r="D33" s="68">
        <v>70000</v>
      </c>
      <c r="E33" s="68">
        <f>GETPIVOTDATA("Сумма",$A$49,"Назначение платежа","Дима Тюнин")</f>
        <v>70000</v>
      </c>
      <c r="F33" s="73">
        <f>D33-E33</f>
        <v>0</v>
      </c>
    </row>
    <row r="34" spans="3:8" ht="13" x14ac:dyDescent="0.3">
      <c r="C34" t="s">
        <v>970</v>
      </c>
      <c r="D34" s="68">
        <v>88313</v>
      </c>
      <c r="E34" s="68">
        <f>GETPIVOTDATA("Сумма",$A$49,"Назначение платежа","Александра Авраменко -2 сбор")</f>
        <v>88313.000000000015</v>
      </c>
      <c r="F34" s="73">
        <f>D34-E34</f>
        <v>0</v>
      </c>
    </row>
    <row r="35" spans="3:8" ht="13" x14ac:dyDescent="0.3">
      <c r="C35" t="s">
        <v>984</v>
      </c>
      <c r="D35" s="68">
        <v>1692257.26</v>
      </c>
      <c r="E35" s="68">
        <f>GETPIVOTDATA("Сумма",$A$49,"Назначение платежа","София Кондратьева - 2 сбор")</f>
        <v>1505155.02</v>
      </c>
      <c r="F35" s="73">
        <f>D35-E35</f>
        <v>187102.24</v>
      </c>
    </row>
    <row r="36" spans="3:8" ht="13" x14ac:dyDescent="0.3">
      <c r="C36" t="s">
        <v>1029</v>
      </c>
      <c r="D36" s="68">
        <v>210000</v>
      </c>
      <c r="E36" s="68">
        <f>GETPIVOTDATA("Сумма",$A$49,"Назначение платежа","Лёня Васильев")</f>
        <v>52062.21</v>
      </c>
      <c r="F36" s="73">
        <f>D36-E36</f>
        <v>157937.79</v>
      </c>
    </row>
    <row r="37" spans="3:8" ht="13" x14ac:dyDescent="0.3">
      <c r="C37" t="s">
        <v>1113</v>
      </c>
      <c r="D37" s="68">
        <v>153070</v>
      </c>
      <c r="E37" s="68">
        <f>GETPIVOTDATA("Сумма",$A$49,"Назначение платежа","Никита Плетнев")</f>
        <v>153070</v>
      </c>
      <c r="F37" s="73">
        <f>D37-E37</f>
        <v>0</v>
      </c>
    </row>
    <row r="38" spans="3:8" ht="13" x14ac:dyDescent="0.3">
      <c r="C38" t="s">
        <v>57</v>
      </c>
      <c r="D38" s="68">
        <v>1441087.28</v>
      </c>
      <c r="E38" s="68">
        <f>GETPIVOTDATA("Сумма",$A$49,"Назначение платежа","Проект ""Цветы жизни"" 2017")-3335</f>
        <v>1441087.2799999998</v>
      </c>
      <c r="F38" s="73">
        <f>D38-E38</f>
        <v>0</v>
      </c>
    </row>
    <row r="39" spans="3:8" ht="13" x14ac:dyDescent="0.3">
      <c r="C39" t="s">
        <v>1137</v>
      </c>
      <c r="D39" s="68">
        <v>2085360</v>
      </c>
      <c r="E39" s="68">
        <f>GETPIVOTDATA("Сумма",$A$49,"Назначение платежа","Проект ""Цветы жизни"" 2018")+3335</f>
        <v>646972.5</v>
      </c>
      <c r="F39" s="73">
        <f t="shared" si="0"/>
        <v>1438387.5</v>
      </c>
    </row>
    <row r="40" spans="3:8" ht="13" x14ac:dyDescent="0.3">
      <c r="C40" t="s">
        <v>30</v>
      </c>
      <c r="D40" s="86">
        <v>6649344</v>
      </c>
      <c r="E40" s="68">
        <f>GETPIVOTDATA("Сумма",$A$49,"Назначение платежа","Резерв экстренной помощи")+2500</f>
        <v>5500</v>
      </c>
      <c r="F40" s="73">
        <f t="shared" si="0"/>
        <v>6643844</v>
      </c>
    </row>
    <row r="42" spans="3:8" x14ac:dyDescent="0.25">
      <c r="D42" s="68"/>
      <c r="E42" s="68"/>
      <c r="F42" s="74"/>
    </row>
    <row r="43" spans="3:8" x14ac:dyDescent="0.25">
      <c r="D43" s="68"/>
      <c r="E43" s="68"/>
      <c r="F43" s="74"/>
    </row>
    <row r="44" spans="3:8" x14ac:dyDescent="0.25">
      <c r="C44" t="s">
        <v>1163</v>
      </c>
      <c r="D44" s="85"/>
      <c r="E44" s="85"/>
      <c r="H44" s="73">
        <f>H2+E40</f>
        <v>9985991.1899999995</v>
      </c>
    </row>
    <row r="45" spans="3:8" x14ac:dyDescent="0.25">
      <c r="F45" s="82"/>
    </row>
    <row r="46" spans="3:8" ht="27" customHeight="1" x14ac:dyDescent="0.25">
      <c r="C46" s="142" t="s">
        <v>31</v>
      </c>
      <c r="D46" s="142"/>
      <c r="E46" s="142"/>
      <c r="F46" s="142"/>
    </row>
    <row r="49" spans="1:9" x14ac:dyDescent="0.25">
      <c r="A49" s="118" t="s">
        <v>2</v>
      </c>
      <c r="B49" s="119"/>
      <c r="C49" s="119"/>
      <c r="D49" s="119"/>
      <c r="E49" s="119"/>
      <c r="F49" s="119"/>
      <c r="G49" s="120"/>
    </row>
    <row r="50" spans="1:9" x14ac:dyDescent="0.25">
      <c r="A50" s="118" t="s">
        <v>3</v>
      </c>
      <c r="B50" s="118" t="s">
        <v>4</v>
      </c>
      <c r="C50" s="118" t="s">
        <v>5</v>
      </c>
      <c r="D50" s="118" t="s">
        <v>6</v>
      </c>
      <c r="E50" s="118" t="s">
        <v>7</v>
      </c>
      <c r="F50" s="118" t="s">
        <v>15</v>
      </c>
      <c r="G50" s="120" t="s">
        <v>10</v>
      </c>
    </row>
    <row r="51" spans="1:9" x14ac:dyDescent="0.25">
      <c r="A51" s="121" t="s">
        <v>8</v>
      </c>
      <c r="B51" s="119"/>
      <c r="C51" s="119"/>
      <c r="D51" s="119"/>
      <c r="E51" s="119"/>
      <c r="F51" s="119"/>
      <c r="G51" s="122"/>
    </row>
    <row r="52" spans="1:9" x14ac:dyDescent="0.25">
      <c r="A52" s="121" t="s">
        <v>313</v>
      </c>
      <c r="B52" s="124">
        <v>42793</v>
      </c>
      <c r="C52" s="121" t="s">
        <v>310</v>
      </c>
      <c r="D52" s="121" t="s">
        <v>311</v>
      </c>
      <c r="E52" s="121" t="s">
        <v>312</v>
      </c>
      <c r="F52" s="121">
        <v>200</v>
      </c>
      <c r="G52" s="122">
        <v>200</v>
      </c>
    </row>
    <row r="53" spans="1:9" ht="13.5" customHeight="1" x14ac:dyDescent="0.25">
      <c r="A53" s="123"/>
      <c r="B53" s="124">
        <v>42815</v>
      </c>
      <c r="C53" s="121" t="s">
        <v>337</v>
      </c>
      <c r="D53" s="121" t="s">
        <v>8</v>
      </c>
      <c r="E53" s="121" t="s">
        <v>8</v>
      </c>
      <c r="F53" s="119"/>
      <c r="G53" s="122">
        <v>1000</v>
      </c>
    </row>
    <row r="54" spans="1:9" x14ac:dyDescent="0.25">
      <c r="A54" s="123"/>
      <c r="B54" s="124">
        <v>42821</v>
      </c>
      <c r="C54" s="121" t="s">
        <v>345</v>
      </c>
      <c r="D54" s="121" t="s">
        <v>16</v>
      </c>
      <c r="E54" s="121" t="s">
        <v>346</v>
      </c>
      <c r="F54" s="121">
        <v>1000</v>
      </c>
      <c r="G54" s="122">
        <v>1000</v>
      </c>
    </row>
    <row r="55" spans="1:9" x14ac:dyDescent="0.25">
      <c r="A55" s="123"/>
      <c r="B55" s="124">
        <v>42823</v>
      </c>
      <c r="C55" s="121" t="s">
        <v>408</v>
      </c>
      <c r="D55" s="121" t="s">
        <v>8</v>
      </c>
      <c r="E55" s="121" t="s">
        <v>8</v>
      </c>
      <c r="F55" s="119"/>
      <c r="G55" s="122">
        <v>1500</v>
      </c>
    </row>
    <row r="56" spans="1:9" x14ac:dyDescent="0.25">
      <c r="A56" s="123"/>
      <c r="B56" s="124">
        <v>42824</v>
      </c>
      <c r="C56" s="121" t="s">
        <v>409</v>
      </c>
      <c r="D56" s="121" t="s">
        <v>8</v>
      </c>
      <c r="E56" s="121" t="s">
        <v>8</v>
      </c>
      <c r="F56" s="119"/>
      <c r="G56" s="122">
        <v>500</v>
      </c>
      <c r="I56" s="2"/>
    </row>
    <row r="57" spans="1:9" x14ac:dyDescent="0.25">
      <c r="A57" s="123"/>
      <c r="B57" s="124">
        <v>42828</v>
      </c>
      <c r="C57" s="121" t="s">
        <v>412</v>
      </c>
      <c r="D57" s="121" t="s">
        <v>8</v>
      </c>
      <c r="E57" s="121" t="s">
        <v>8</v>
      </c>
      <c r="F57" s="119"/>
      <c r="G57" s="122">
        <v>300.22000000000003</v>
      </c>
      <c r="I57" s="2"/>
    </row>
    <row r="58" spans="1:9" x14ac:dyDescent="0.25">
      <c r="A58" s="123"/>
      <c r="B58" s="124">
        <v>42826</v>
      </c>
      <c r="C58" s="121" t="s">
        <v>410</v>
      </c>
      <c r="D58" s="121" t="s">
        <v>8</v>
      </c>
      <c r="E58" s="121" t="s">
        <v>8</v>
      </c>
      <c r="F58" s="119"/>
      <c r="G58" s="122">
        <v>300</v>
      </c>
      <c r="I58" s="2"/>
    </row>
    <row r="59" spans="1:9" x14ac:dyDescent="0.25">
      <c r="A59" s="123"/>
      <c r="B59" s="124">
        <v>42827</v>
      </c>
      <c r="C59" s="121" t="s">
        <v>411</v>
      </c>
      <c r="D59" s="121" t="s">
        <v>8</v>
      </c>
      <c r="E59" s="121" t="s">
        <v>8</v>
      </c>
      <c r="F59" s="119"/>
      <c r="G59" s="122">
        <v>100</v>
      </c>
    </row>
    <row r="60" spans="1:9" x14ac:dyDescent="0.25">
      <c r="A60" s="123"/>
      <c r="B60" s="124">
        <v>42830</v>
      </c>
      <c r="C60" s="121" t="s">
        <v>416</v>
      </c>
      <c r="D60" s="121" t="s">
        <v>8</v>
      </c>
      <c r="E60" s="121" t="s">
        <v>8</v>
      </c>
      <c r="F60" s="119"/>
      <c r="G60" s="122">
        <v>200</v>
      </c>
    </row>
    <row r="61" spans="1:9" x14ac:dyDescent="0.25">
      <c r="A61" s="123"/>
      <c r="B61" s="124">
        <v>42831</v>
      </c>
      <c r="C61" s="121" t="s">
        <v>415</v>
      </c>
      <c r="D61" s="121" t="s">
        <v>8</v>
      </c>
      <c r="E61" s="121" t="s">
        <v>8</v>
      </c>
      <c r="F61" s="119"/>
      <c r="G61" s="122">
        <v>50</v>
      </c>
    </row>
    <row r="62" spans="1:9" x14ac:dyDescent="0.25">
      <c r="A62" s="123"/>
      <c r="B62" s="124">
        <v>42839</v>
      </c>
      <c r="C62" s="121" t="s">
        <v>465</v>
      </c>
      <c r="D62" s="121" t="s">
        <v>8</v>
      </c>
      <c r="E62" s="121" t="s">
        <v>8</v>
      </c>
      <c r="F62" s="119"/>
      <c r="G62" s="122">
        <v>800</v>
      </c>
    </row>
    <row r="63" spans="1:9" x14ac:dyDescent="0.25">
      <c r="A63" s="123"/>
      <c r="B63" s="124">
        <v>42838</v>
      </c>
      <c r="C63" s="121" t="s">
        <v>464</v>
      </c>
      <c r="D63" s="121" t="s">
        <v>8</v>
      </c>
      <c r="E63" s="121" t="s">
        <v>8</v>
      </c>
      <c r="F63" s="119"/>
      <c r="G63" s="122">
        <v>100</v>
      </c>
    </row>
    <row r="64" spans="1:9" x14ac:dyDescent="0.25">
      <c r="A64" s="123"/>
      <c r="B64" s="124">
        <v>42841</v>
      </c>
      <c r="C64" s="121" t="s">
        <v>466</v>
      </c>
      <c r="D64" s="121" t="s">
        <v>8</v>
      </c>
      <c r="E64" s="121" t="s">
        <v>8</v>
      </c>
      <c r="F64" s="119"/>
      <c r="G64" s="122">
        <v>500</v>
      </c>
    </row>
    <row r="65" spans="1:7" x14ac:dyDescent="0.25">
      <c r="A65" s="123"/>
      <c r="B65" s="124">
        <v>42844</v>
      </c>
      <c r="C65" s="121" t="s">
        <v>479</v>
      </c>
      <c r="D65" s="121" t="s">
        <v>8</v>
      </c>
      <c r="E65" s="121" t="s">
        <v>8</v>
      </c>
      <c r="F65" s="119"/>
      <c r="G65" s="122">
        <v>50</v>
      </c>
    </row>
    <row r="66" spans="1:7" x14ac:dyDescent="0.25">
      <c r="A66" s="123"/>
      <c r="B66" s="124">
        <v>42845</v>
      </c>
      <c r="C66" s="121" t="s">
        <v>480</v>
      </c>
      <c r="D66" s="121" t="s">
        <v>8</v>
      </c>
      <c r="E66" s="121" t="s">
        <v>8</v>
      </c>
      <c r="F66" s="119"/>
      <c r="G66" s="122">
        <v>1748</v>
      </c>
    </row>
    <row r="67" spans="1:7" x14ac:dyDescent="0.25">
      <c r="A67" s="123"/>
      <c r="B67" s="124">
        <v>42846</v>
      </c>
      <c r="C67" s="121" t="s">
        <v>483</v>
      </c>
      <c r="D67" s="121" t="s">
        <v>8</v>
      </c>
      <c r="E67" s="121" t="s">
        <v>8</v>
      </c>
      <c r="F67" s="119"/>
      <c r="G67" s="122">
        <v>100</v>
      </c>
    </row>
    <row r="68" spans="1:7" x14ac:dyDescent="0.25">
      <c r="A68" s="123"/>
      <c r="B68" s="124">
        <v>42849</v>
      </c>
      <c r="C68" s="121" t="s">
        <v>486</v>
      </c>
      <c r="D68" s="121" t="s">
        <v>8</v>
      </c>
      <c r="E68" s="121" t="s">
        <v>8</v>
      </c>
      <c r="F68" s="119"/>
      <c r="G68" s="122">
        <v>50</v>
      </c>
    </row>
    <row r="69" spans="1:7" x14ac:dyDescent="0.25">
      <c r="A69" s="123"/>
      <c r="B69" s="124">
        <v>42852</v>
      </c>
      <c r="C69" s="121" t="s">
        <v>498</v>
      </c>
      <c r="D69" s="121" t="s">
        <v>8</v>
      </c>
      <c r="E69" s="121" t="s">
        <v>8</v>
      </c>
      <c r="F69" s="119"/>
      <c r="G69" s="122">
        <v>11961.07</v>
      </c>
    </row>
    <row r="70" spans="1:7" x14ac:dyDescent="0.25">
      <c r="A70" s="123"/>
      <c r="B70" s="124">
        <v>42850</v>
      </c>
      <c r="C70" s="121" t="s">
        <v>487</v>
      </c>
      <c r="D70" s="121" t="s">
        <v>8</v>
      </c>
      <c r="E70" s="121" t="s">
        <v>8</v>
      </c>
      <c r="F70" s="119"/>
      <c r="G70" s="122">
        <v>400</v>
      </c>
    </row>
    <row r="71" spans="1:7" x14ac:dyDescent="0.25">
      <c r="A71" s="123"/>
      <c r="B71" s="124">
        <v>42847</v>
      </c>
      <c r="C71" s="121" t="s">
        <v>481</v>
      </c>
      <c r="D71" s="121" t="s">
        <v>8</v>
      </c>
      <c r="E71" s="121" t="s">
        <v>8</v>
      </c>
      <c r="F71" s="119"/>
      <c r="G71" s="122">
        <v>550</v>
      </c>
    </row>
    <row r="72" spans="1:7" x14ac:dyDescent="0.25">
      <c r="A72" s="123"/>
      <c r="B72" s="124">
        <v>42851</v>
      </c>
      <c r="C72" s="121" t="s">
        <v>488</v>
      </c>
      <c r="D72" s="121" t="s">
        <v>8</v>
      </c>
      <c r="E72" s="121" t="s">
        <v>8</v>
      </c>
      <c r="F72" s="119"/>
      <c r="G72" s="122">
        <v>43005</v>
      </c>
    </row>
    <row r="73" spans="1:7" x14ac:dyDescent="0.25">
      <c r="A73" s="123"/>
      <c r="B73" s="124">
        <v>42853</v>
      </c>
      <c r="C73" s="121" t="s">
        <v>499</v>
      </c>
      <c r="D73" s="121" t="s">
        <v>8</v>
      </c>
      <c r="E73" s="121" t="s">
        <v>8</v>
      </c>
      <c r="F73" s="119"/>
      <c r="G73" s="122">
        <v>3637</v>
      </c>
    </row>
    <row r="74" spans="1:7" x14ac:dyDescent="0.25">
      <c r="A74" s="121" t="s">
        <v>318</v>
      </c>
      <c r="B74" s="119"/>
      <c r="C74" s="119"/>
      <c r="D74" s="119"/>
      <c r="E74" s="119"/>
      <c r="F74" s="119"/>
      <c r="G74" s="122">
        <v>68051.290000000008</v>
      </c>
    </row>
    <row r="75" spans="1:7" x14ac:dyDescent="0.25">
      <c r="A75" s="121" t="s">
        <v>243</v>
      </c>
      <c r="B75" s="124">
        <v>42762</v>
      </c>
      <c r="C75" s="121" t="s">
        <v>241</v>
      </c>
      <c r="D75" s="121" t="s">
        <v>242</v>
      </c>
      <c r="E75" s="121" t="s">
        <v>8</v>
      </c>
      <c r="F75" s="119"/>
      <c r="G75" s="122">
        <v>500</v>
      </c>
    </row>
    <row r="76" spans="1:7" x14ac:dyDescent="0.25">
      <c r="A76" s="123"/>
      <c r="B76" s="124">
        <v>42766</v>
      </c>
      <c r="C76" s="121" t="s">
        <v>255</v>
      </c>
      <c r="D76" s="121" t="s">
        <v>217</v>
      </c>
      <c r="E76" s="121" t="s">
        <v>8</v>
      </c>
      <c r="F76" s="119"/>
      <c r="G76" s="122">
        <v>500</v>
      </c>
    </row>
    <row r="77" spans="1:7" x14ac:dyDescent="0.25">
      <c r="A77" s="123"/>
      <c r="B77" s="124">
        <v>42837</v>
      </c>
      <c r="C77" s="121" t="s">
        <v>453</v>
      </c>
      <c r="D77" s="121" t="s">
        <v>8</v>
      </c>
      <c r="E77" s="121" t="s">
        <v>8</v>
      </c>
      <c r="F77" s="119"/>
      <c r="G77" s="122">
        <v>400</v>
      </c>
    </row>
    <row r="78" spans="1:7" x14ac:dyDescent="0.25">
      <c r="A78" s="123"/>
      <c r="B78" s="124">
        <v>42839</v>
      </c>
      <c r="C78" s="121" t="s">
        <v>455</v>
      </c>
      <c r="D78" s="121" t="s">
        <v>8</v>
      </c>
      <c r="E78" s="121" t="s">
        <v>8</v>
      </c>
      <c r="F78" s="119"/>
      <c r="G78" s="122">
        <v>300</v>
      </c>
    </row>
    <row r="79" spans="1:7" x14ac:dyDescent="0.25">
      <c r="A79" s="123"/>
      <c r="B79" s="124">
        <v>42844</v>
      </c>
      <c r="C79" s="121" t="s">
        <v>478</v>
      </c>
      <c r="D79" s="121" t="s">
        <v>8</v>
      </c>
      <c r="E79" s="121" t="s">
        <v>8</v>
      </c>
      <c r="F79" s="119"/>
      <c r="G79" s="122">
        <v>450</v>
      </c>
    </row>
    <row r="80" spans="1:7" x14ac:dyDescent="0.25">
      <c r="A80" s="123"/>
      <c r="B80" s="124">
        <v>42845</v>
      </c>
      <c r="C80" s="121" t="s">
        <v>476</v>
      </c>
      <c r="D80" s="121" t="s">
        <v>8</v>
      </c>
      <c r="E80" s="121" t="s">
        <v>8</v>
      </c>
      <c r="F80" s="119"/>
      <c r="G80" s="122">
        <v>200</v>
      </c>
    </row>
    <row r="81" spans="1:7" x14ac:dyDescent="0.25">
      <c r="A81" s="123"/>
      <c r="B81" s="123"/>
      <c r="C81" s="121" t="s">
        <v>489</v>
      </c>
      <c r="D81" s="121" t="s">
        <v>8</v>
      </c>
      <c r="E81" s="121" t="s">
        <v>8</v>
      </c>
      <c r="F81" s="119"/>
      <c r="G81" s="122">
        <v>2400</v>
      </c>
    </row>
    <row r="82" spans="1:7" x14ac:dyDescent="0.25">
      <c r="A82" s="123"/>
      <c r="B82" s="124">
        <v>42846</v>
      </c>
      <c r="C82" s="121" t="s">
        <v>495</v>
      </c>
      <c r="D82" s="121" t="s">
        <v>8</v>
      </c>
      <c r="E82" s="121" t="s">
        <v>8</v>
      </c>
      <c r="F82" s="119"/>
      <c r="G82" s="122">
        <v>45000</v>
      </c>
    </row>
    <row r="83" spans="1:7" x14ac:dyDescent="0.25">
      <c r="A83" s="123"/>
      <c r="B83" s="124">
        <v>42847</v>
      </c>
      <c r="C83" s="121" t="s">
        <v>477</v>
      </c>
      <c r="D83" s="121" t="s">
        <v>8</v>
      </c>
      <c r="E83" s="121" t="s">
        <v>8</v>
      </c>
      <c r="F83" s="119"/>
      <c r="G83" s="122">
        <v>250</v>
      </c>
    </row>
    <row r="84" spans="1:7" x14ac:dyDescent="0.25">
      <c r="A84" s="121" t="s">
        <v>246</v>
      </c>
      <c r="B84" s="119"/>
      <c r="C84" s="119"/>
      <c r="D84" s="119"/>
      <c r="E84" s="119"/>
      <c r="F84" s="119"/>
      <c r="G84" s="122">
        <v>50000</v>
      </c>
    </row>
    <row r="85" spans="1:7" x14ac:dyDescent="0.25">
      <c r="A85" s="121" t="s">
        <v>29</v>
      </c>
      <c r="B85" s="124">
        <v>42747</v>
      </c>
      <c r="C85" s="121" t="s">
        <v>97</v>
      </c>
      <c r="D85" s="121" t="s">
        <v>98</v>
      </c>
      <c r="E85" s="121" t="s">
        <v>8</v>
      </c>
      <c r="F85" s="119"/>
      <c r="G85" s="122">
        <v>1000</v>
      </c>
    </row>
    <row r="86" spans="1:7" x14ac:dyDescent="0.25">
      <c r="A86" s="123"/>
      <c r="B86" s="124">
        <v>42762</v>
      </c>
      <c r="C86" s="121" t="s">
        <v>233</v>
      </c>
      <c r="D86" s="121" t="s">
        <v>8</v>
      </c>
      <c r="E86" s="121" t="s">
        <v>8</v>
      </c>
      <c r="F86" s="119"/>
      <c r="G86" s="122">
        <v>1000</v>
      </c>
    </row>
    <row r="87" spans="1:7" x14ac:dyDescent="0.25">
      <c r="A87" s="123"/>
      <c r="B87" s="124">
        <v>42786</v>
      </c>
      <c r="C87" s="121" t="s">
        <v>97</v>
      </c>
      <c r="D87" s="121" t="s">
        <v>98</v>
      </c>
      <c r="E87" s="121" t="s">
        <v>8</v>
      </c>
      <c r="F87" s="119"/>
      <c r="G87" s="122">
        <v>1000</v>
      </c>
    </row>
    <row r="88" spans="1:7" x14ac:dyDescent="0.25">
      <c r="A88" s="121" t="s">
        <v>47</v>
      </c>
      <c r="B88" s="119"/>
      <c r="C88" s="119"/>
      <c r="D88" s="119"/>
      <c r="E88" s="119"/>
      <c r="F88" s="119"/>
      <c r="G88" s="122">
        <v>3000</v>
      </c>
    </row>
    <row r="89" spans="1:7" x14ac:dyDescent="0.25">
      <c r="A89" s="121" t="s">
        <v>643</v>
      </c>
      <c r="B89" s="124">
        <v>42905</v>
      </c>
      <c r="C89" s="121" t="s">
        <v>644</v>
      </c>
      <c r="D89" s="121" t="s">
        <v>50</v>
      </c>
      <c r="E89" s="121" t="s">
        <v>8</v>
      </c>
      <c r="F89" s="119"/>
      <c r="G89" s="122">
        <v>500</v>
      </c>
    </row>
    <row r="90" spans="1:7" x14ac:dyDescent="0.25">
      <c r="A90" s="123"/>
      <c r="B90" s="124">
        <v>42951</v>
      </c>
      <c r="C90" s="121" t="s">
        <v>720</v>
      </c>
      <c r="D90" s="121" t="s">
        <v>8</v>
      </c>
      <c r="E90" s="121" t="s">
        <v>8</v>
      </c>
      <c r="F90" s="119"/>
      <c r="G90" s="122">
        <v>29500</v>
      </c>
    </row>
    <row r="91" spans="1:7" x14ac:dyDescent="0.25">
      <c r="A91" s="121" t="s">
        <v>645</v>
      </c>
      <c r="B91" s="119"/>
      <c r="C91" s="119"/>
      <c r="D91" s="119"/>
      <c r="E91" s="119"/>
      <c r="F91" s="119"/>
      <c r="G91" s="122">
        <v>30000</v>
      </c>
    </row>
    <row r="92" spans="1:7" x14ac:dyDescent="0.25">
      <c r="A92" s="121" t="s">
        <v>861</v>
      </c>
      <c r="B92" s="124">
        <v>43016</v>
      </c>
      <c r="C92" s="121" t="s">
        <v>860</v>
      </c>
      <c r="D92" s="121" t="s">
        <v>8</v>
      </c>
      <c r="E92" s="121" t="s">
        <v>8</v>
      </c>
      <c r="F92" s="119"/>
      <c r="G92" s="122">
        <v>17745</v>
      </c>
    </row>
    <row r="93" spans="1:7" x14ac:dyDescent="0.25">
      <c r="A93" s="121" t="s">
        <v>862</v>
      </c>
      <c r="B93" s="119"/>
      <c r="C93" s="119"/>
      <c r="D93" s="119"/>
      <c r="E93" s="119"/>
      <c r="F93" s="119"/>
      <c r="G93" s="122">
        <v>17745</v>
      </c>
    </row>
    <row r="94" spans="1:7" x14ac:dyDescent="0.25">
      <c r="A94" s="121" t="s">
        <v>366</v>
      </c>
      <c r="B94" s="124">
        <v>42822</v>
      </c>
      <c r="C94" s="121" t="s">
        <v>365</v>
      </c>
      <c r="D94" s="121" t="s">
        <v>8</v>
      </c>
      <c r="E94" s="121" t="s">
        <v>8</v>
      </c>
      <c r="F94" s="119"/>
      <c r="G94" s="122">
        <v>40</v>
      </c>
    </row>
    <row r="95" spans="1:7" x14ac:dyDescent="0.25">
      <c r="A95" s="123"/>
      <c r="B95" s="123"/>
      <c r="C95" s="121" t="s">
        <v>377</v>
      </c>
      <c r="D95" s="121" t="s">
        <v>221</v>
      </c>
      <c r="E95" s="121" t="s">
        <v>8</v>
      </c>
      <c r="F95" s="119"/>
      <c r="G95" s="122">
        <v>200</v>
      </c>
    </row>
    <row r="96" spans="1:7" x14ac:dyDescent="0.25">
      <c r="A96" s="123"/>
      <c r="B96" s="123"/>
      <c r="C96" s="121" t="s">
        <v>379</v>
      </c>
      <c r="D96" s="121" t="s">
        <v>380</v>
      </c>
      <c r="E96" s="121" t="s">
        <v>8</v>
      </c>
      <c r="F96" s="119"/>
      <c r="G96" s="122">
        <v>500</v>
      </c>
    </row>
    <row r="97" spans="1:7" x14ac:dyDescent="0.25">
      <c r="A97" s="123"/>
      <c r="B97" s="123"/>
      <c r="C97" s="121" t="s">
        <v>381</v>
      </c>
      <c r="D97" s="121" t="s">
        <v>225</v>
      </c>
      <c r="E97" s="121" t="s">
        <v>8</v>
      </c>
      <c r="F97" s="119"/>
      <c r="G97" s="122">
        <v>100</v>
      </c>
    </row>
    <row r="98" spans="1:7" x14ac:dyDescent="0.25">
      <c r="A98" s="123"/>
      <c r="B98" s="123"/>
      <c r="C98" s="121" t="s">
        <v>388</v>
      </c>
      <c r="D98" s="121" t="s">
        <v>389</v>
      </c>
      <c r="E98" s="121" t="s">
        <v>8</v>
      </c>
      <c r="F98" s="119"/>
      <c r="G98" s="122">
        <v>1000</v>
      </c>
    </row>
    <row r="99" spans="1:7" x14ac:dyDescent="0.25">
      <c r="A99" s="123"/>
      <c r="B99" s="123"/>
      <c r="C99" s="121" t="s">
        <v>390</v>
      </c>
      <c r="D99" s="121" t="s">
        <v>225</v>
      </c>
      <c r="E99" s="121" t="s">
        <v>8</v>
      </c>
      <c r="F99" s="119"/>
      <c r="G99" s="122">
        <v>100</v>
      </c>
    </row>
    <row r="100" spans="1:7" x14ac:dyDescent="0.25">
      <c r="A100" s="123"/>
      <c r="B100" s="124">
        <v>42824</v>
      </c>
      <c r="C100" s="121" t="s">
        <v>397</v>
      </c>
      <c r="D100" s="121" t="s">
        <v>311</v>
      </c>
      <c r="E100" s="121" t="s">
        <v>8</v>
      </c>
      <c r="F100" s="119"/>
      <c r="G100" s="122">
        <v>50</v>
      </c>
    </row>
    <row r="101" spans="1:7" x14ac:dyDescent="0.25">
      <c r="A101" s="123"/>
      <c r="B101" s="124">
        <v>42828</v>
      </c>
      <c r="C101" s="121" t="s">
        <v>233</v>
      </c>
      <c r="D101" s="121" t="s">
        <v>8</v>
      </c>
      <c r="E101" s="121" t="s">
        <v>8</v>
      </c>
      <c r="F101" s="119"/>
      <c r="G101" s="122">
        <v>1000</v>
      </c>
    </row>
    <row r="102" spans="1:7" x14ac:dyDescent="0.25">
      <c r="A102" s="123"/>
      <c r="B102" s="124">
        <v>42850</v>
      </c>
      <c r="C102" s="121" t="s">
        <v>489</v>
      </c>
      <c r="D102" s="121" t="s">
        <v>8</v>
      </c>
      <c r="E102" s="121" t="s">
        <v>8</v>
      </c>
      <c r="F102" s="119"/>
      <c r="G102" s="122">
        <v>30000</v>
      </c>
    </row>
    <row r="103" spans="1:7" x14ac:dyDescent="0.25">
      <c r="A103" s="123"/>
      <c r="B103" s="124">
        <v>42857</v>
      </c>
      <c r="C103" s="121" t="s">
        <v>1166</v>
      </c>
      <c r="D103" s="121" t="s">
        <v>8</v>
      </c>
      <c r="E103" s="121" t="s">
        <v>8</v>
      </c>
      <c r="F103" s="119"/>
      <c r="G103" s="122">
        <v>12700</v>
      </c>
    </row>
    <row r="104" spans="1:7" x14ac:dyDescent="0.25">
      <c r="A104" s="121" t="s">
        <v>371</v>
      </c>
      <c r="B104" s="119"/>
      <c r="C104" s="119"/>
      <c r="D104" s="119"/>
      <c r="E104" s="119"/>
      <c r="F104" s="119"/>
      <c r="G104" s="122">
        <v>45690</v>
      </c>
    </row>
    <row r="105" spans="1:7" x14ac:dyDescent="0.25">
      <c r="A105" s="121" t="s">
        <v>300</v>
      </c>
      <c r="B105" s="124">
        <v>42766</v>
      </c>
      <c r="C105" s="121" t="s">
        <v>301</v>
      </c>
      <c r="D105" s="121" t="s">
        <v>8</v>
      </c>
      <c r="E105" s="121" t="s">
        <v>8</v>
      </c>
      <c r="F105" s="119"/>
      <c r="G105" s="122">
        <v>167900</v>
      </c>
    </row>
    <row r="106" spans="1:7" x14ac:dyDescent="0.25">
      <c r="A106" s="121" t="s">
        <v>303</v>
      </c>
      <c r="B106" s="119"/>
      <c r="C106" s="119"/>
      <c r="D106" s="119"/>
      <c r="E106" s="119"/>
      <c r="F106" s="119"/>
      <c r="G106" s="122">
        <v>167900</v>
      </c>
    </row>
    <row r="107" spans="1:7" x14ac:dyDescent="0.25">
      <c r="A107" s="121" t="s">
        <v>336</v>
      </c>
      <c r="B107" s="124">
        <v>42815</v>
      </c>
      <c r="C107" s="121" t="s">
        <v>338</v>
      </c>
      <c r="D107" s="121" t="s">
        <v>8</v>
      </c>
      <c r="E107" s="121" t="s">
        <v>8</v>
      </c>
      <c r="F107" s="119"/>
      <c r="G107" s="122">
        <v>100</v>
      </c>
    </row>
    <row r="108" spans="1:7" x14ac:dyDescent="0.25">
      <c r="A108" s="123"/>
      <c r="B108" s="124">
        <v>42822</v>
      </c>
      <c r="C108" s="121" t="s">
        <v>388</v>
      </c>
      <c r="D108" s="121" t="s">
        <v>389</v>
      </c>
      <c r="E108" s="121" t="s">
        <v>8</v>
      </c>
      <c r="F108" s="119"/>
      <c r="G108" s="122">
        <v>1000</v>
      </c>
    </row>
    <row r="109" spans="1:7" x14ac:dyDescent="0.25">
      <c r="A109" s="123"/>
      <c r="B109" s="124">
        <v>42824</v>
      </c>
      <c r="C109" s="121" t="s">
        <v>397</v>
      </c>
      <c r="D109" s="121" t="s">
        <v>311</v>
      </c>
      <c r="E109" s="121" t="s">
        <v>8</v>
      </c>
      <c r="F109" s="119"/>
      <c r="G109" s="122">
        <v>50</v>
      </c>
    </row>
    <row r="110" spans="1:7" x14ac:dyDescent="0.25">
      <c r="A110" s="123"/>
      <c r="B110" s="124">
        <v>42845</v>
      </c>
      <c r="C110" s="121" t="s">
        <v>467</v>
      </c>
      <c r="D110" s="121" t="s">
        <v>8</v>
      </c>
      <c r="E110" s="121" t="s">
        <v>8</v>
      </c>
      <c r="F110" s="119"/>
      <c r="G110" s="122">
        <v>300</v>
      </c>
    </row>
    <row r="111" spans="1:7" x14ac:dyDescent="0.25">
      <c r="A111" s="123"/>
      <c r="B111" s="123"/>
      <c r="C111" s="121" t="s">
        <v>489</v>
      </c>
      <c r="D111" s="121" t="s">
        <v>8</v>
      </c>
      <c r="E111" s="121" t="s">
        <v>8</v>
      </c>
      <c r="F111" s="119"/>
      <c r="G111" s="122">
        <v>4761.57</v>
      </c>
    </row>
    <row r="112" spans="1:7" x14ac:dyDescent="0.25">
      <c r="A112" s="123"/>
      <c r="B112" s="124">
        <v>42852</v>
      </c>
      <c r="C112" s="121" t="s">
        <v>23</v>
      </c>
      <c r="D112" s="121" t="s">
        <v>8</v>
      </c>
      <c r="E112" s="121" t="s">
        <v>8</v>
      </c>
      <c r="F112" s="119"/>
      <c r="G112" s="122">
        <v>0.23</v>
      </c>
    </row>
    <row r="113" spans="1:7" x14ac:dyDescent="0.25">
      <c r="A113" s="123"/>
      <c r="B113" s="123"/>
      <c r="C113" s="121" t="s">
        <v>485</v>
      </c>
      <c r="D113" s="121" t="s">
        <v>8</v>
      </c>
      <c r="E113" s="121" t="s">
        <v>8</v>
      </c>
      <c r="F113" s="119"/>
      <c r="G113" s="122">
        <v>150</v>
      </c>
    </row>
    <row r="114" spans="1:7" x14ac:dyDescent="0.25">
      <c r="A114" s="123"/>
      <c r="B114" s="123"/>
      <c r="C114" s="121" t="s">
        <v>497</v>
      </c>
      <c r="D114" s="121" t="s">
        <v>8</v>
      </c>
      <c r="E114" s="121" t="s">
        <v>8</v>
      </c>
      <c r="F114" s="119"/>
      <c r="G114" s="122">
        <v>15000</v>
      </c>
    </row>
    <row r="115" spans="1:7" x14ac:dyDescent="0.25">
      <c r="A115" s="123"/>
      <c r="B115" s="124">
        <v>42850</v>
      </c>
      <c r="C115" s="121" t="s">
        <v>23</v>
      </c>
      <c r="D115" s="121" t="s">
        <v>8</v>
      </c>
      <c r="E115" s="121" t="s">
        <v>8</v>
      </c>
      <c r="F115" s="119"/>
      <c r="G115" s="122">
        <v>0.55000000000000004</v>
      </c>
    </row>
    <row r="116" spans="1:7" x14ac:dyDescent="0.25">
      <c r="A116" s="123"/>
      <c r="B116" s="123"/>
      <c r="C116" s="121" t="s">
        <v>484</v>
      </c>
      <c r="D116" s="121" t="s">
        <v>8</v>
      </c>
      <c r="E116" s="121" t="s">
        <v>8</v>
      </c>
      <c r="F116" s="119"/>
      <c r="G116" s="122">
        <v>200</v>
      </c>
    </row>
    <row r="117" spans="1:7" x14ac:dyDescent="0.25">
      <c r="A117" s="123"/>
      <c r="B117" s="124">
        <v>42851</v>
      </c>
      <c r="C117" s="121" t="s">
        <v>23</v>
      </c>
      <c r="D117" s="121" t="s">
        <v>8</v>
      </c>
      <c r="E117" s="121" t="s">
        <v>8</v>
      </c>
      <c r="F117" s="119"/>
      <c r="G117" s="122">
        <v>1.96</v>
      </c>
    </row>
    <row r="118" spans="1:7" x14ac:dyDescent="0.25">
      <c r="A118" s="123"/>
      <c r="B118" s="124">
        <v>42853</v>
      </c>
      <c r="C118" s="121" t="s">
        <v>23</v>
      </c>
      <c r="D118" s="121" t="s">
        <v>8</v>
      </c>
      <c r="E118" s="121" t="s">
        <v>8</v>
      </c>
      <c r="F118" s="119"/>
      <c r="G118" s="122">
        <v>50.39</v>
      </c>
    </row>
    <row r="119" spans="1:7" x14ac:dyDescent="0.25">
      <c r="A119" s="123"/>
      <c r="B119" s="124">
        <v>42857</v>
      </c>
      <c r="C119" s="121" t="s">
        <v>1166</v>
      </c>
      <c r="D119" s="121" t="s">
        <v>8</v>
      </c>
      <c r="E119" s="121" t="s">
        <v>8</v>
      </c>
      <c r="F119" s="119"/>
      <c r="G119" s="122">
        <v>334.01</v>
      </c>
    </row>
    <row r="120" spans="1:7" x14ac:dyDescent="0.25">
      <c r="A120" s="121" t="s">
        <v>339</v>
      </c>
      <c r="B120" s="119"/>
      <c r="C120" s="119"/>
      <c r="D120" s="119"/>
      <c r="E120" s="119"/>
      <c r="F120" s="119"/>
      <c r="G120" s="122">
        <v>21948.709999999995</v>
      </c>
    </row>
    <row r="121" spans="1:7" x14ac:dyDescent="0.25">
      <c r="A121" s="121" t="s">
        <v>503</v>
      </c>
      <c r="B121" s="124">
        <v>42857</v>
      </c>
      <c r="C121" s="121" t="s">
        <v>23</v>
      </c>
      <c r="D121" s="121" t="s">
        <v>8</v>
      </c>
      <c r="E121" s="121" t="s">
        <v>8</v>
      </c>
      <c r="F121" s="119"/>
      <c r="G121" s="122">
        <v>6.97</v>
      </c>
    </row>
    <row r="122" spans="1:7" x14ac:dyDescent="0.25">
      <c r="A122" s="123"/>
      <c r="B122" s="123"/>
      <c r="C122" s="121" t="s">
        <v>489</v>
      </c>
      <c r="D122" s="121" t="s">
        <v>8</v>
      </c>
      <c r="E122" s="121" t="s">
        <v>8</v>
      </c>
      <c r="F122" s="119"/>
      <c r="G122" s="122">
        <v>30000</v>
      </c>
    </row>
    <row r="123" spans="1:7" x14ac:dyDescent="0.25">
      <c r="A123" s="123"/>
      <c r="B123" s="123"/>
      <c r="C123" s="121" t="s">
        <v>1166</v>
      </c>
      <c r="D123" s="121" t="s">
        <v>8</v>
      </c>
      <c r="E123" s="121" t="s">
        <v>8</v>
      </c>
      <c r="F123" s="119"/>
      <c r="G123" s="122">
        <v>2415.9899999999998</v>
      </c>
    </row>
    <row r="124" spans="1:7" x14ac:dyDescent="0.25">
      <c r="A124" s="123"/>
      <c r="B124" s="124">
        <v>42858</v>
      </c>
      <c r="C124" s="121" t="s">
        <v>23</v>
      </c>
      <c r="D124" s="121" t="s">
        <v>8</v>
      </c>
      <c r="E124" s="121" t="s">
        <v>8</v>
      </c>
      <c r="F124" s="119"/>
      <c r="G124" s="122">
        <v>0.85</v>
      </c>
    </row>
    <row r="125" spans="1:7" x14ac:dyDescent="0.25">
      <c r="A125" s="123"/>
      <c r="B125" s="124">
        <v>42859</v>
      </c>
      <c r="C125" s="121" t="s">
        <v>23</v>
      </c>
      <c r="D125" s="121" t="s">
        <v>8</v>
      </c>
      <c r="E125" s="121" t="s">
        <v>8</v>
      </c>
      <c r="F125" s="119"/>
      <c r="G125" s="122">
        <v>1.8199999999999998</v>
      </c>
    </row>
    <row r="126" spans="1:7" x14ac:dyDescent="0.25">
      <c r="A126" s="123"/>
      <c r="B126" s="124">
        <v>42864</v>
      </c>
      <c r="C126" s="121" t="s">
        <v>23</v>
      </c>
      <c r="D126" s="121" t="s">
        <v>8</v>
      </c>
      <c r="E126" s="121" t="s">
        <v>8</v>
      </c>
      <c r="F126" s="119"/>
      <c r="G126" s="122">
        <v>100</v>
      </c>
    </row>
    <row r="127" spans="1:7" x14ac:dyDescent="0.25">
      <c r="A127" s="123"/>
      <c r="B127" s="124">
        <v>42866</v>
      </c>
      <c r="C127" s="121" t="s">
        <v>23</v>
      </c>
      <c r="D127" s="121" t="s">
        <v>8</v>
      </c>
      <c r="E127" s="121" t="s">
        <v>8</v>
      </c>
      <c r="F127" s="119"/>
      <c r="G127" s="122">
        <v>0.63</v>
      </c>
    </row>
    <row r="128" spans="1:7" x14ac:dyDescent="0.25">
      <c r="A128" s="123"/>
      <c r="B128" s="124">
        <v>42867</v>
      </c>
      <c r="C128" s="121" t="s">
        <v>23</v>
      </c>
      <c r="D128" s="121" t="s">
        <v>8</v>
      </c>
      <c r="E128" s="121" t="s">
        <v>8</v>
      </c>
      <c r="F128" s="119"/>
      <c r="G128" s="122">
        <v>1.27</v>
      </c>
    </row>
    <row r="129" spans="1:7" x14ac:dyDescent="0.25">
      <c r="A129" s="123"/>
      <c r="B129" s="124">
        <v>42870</v>
      </c>
      <c r="C129" s="121" t="s">
        <v>513</v>
      </c>
      <c r="D129" s="121" t="s">
        <v>8</v>
      </c>
      <c r="E129" s="121" t="s">
        <v>8</v>
      </c>
      <c r="F129" s="119"/>
      <c r="G129" s="122">
        <v>30</v>
      </c>
    </row>
    <row r="130" spans="1:7" x14ac:dyDescent="0.25">
      <c r="A130" s="123"/>
      <c r="B130" s="124">
        <v>42876</v>
      </c>
      <c r="C130" s="121" t="s">
        <v>525</v>
      </c>
      <c r="D130" s="121" t="s">
        <v>8</v>
      </c>
      <c r="E130" s="121" t="s">
        <v>8</v>
      </c>
      <c r="F130" s="119"/>
      <c r="G130" s="122">
        <v>10</v>
      </c>
    </row>
    <row r="131" spans="1:7" x14ac:dyDescent="0.25">
      <c r="A131" s="123"/>
      <c r="B131" s="123"/>
      <c r="C131" s="121" t="s">
        <v>526</v>
      </c>
      <c r="D131" s="121" t="s">
        <v>223</v>
      </c>
      <c r="E131" s="121" t="s">
        <v>8</v>
      </c>
      <c r="F131" s="119"/>
      <c r="G131" s="122">
        <v>432.47</v>
      </c>
    </row>
    <row r="132" spans="1:7" x14ac:dyDescent="0.25">
      <c r="A132" s="121" t="s">
        <v>504</v>
      </c>
      <c r="B132" s="119"/>
      <c r="C132" s="119"/>
      <c r="D132" s="119"/>
      <c r="E132" s="119"/>
      <c r="F132" s="119"/>
      <c r="G132" s="122">
        <v>33000</v>
      </c>
    </row>
    <row r="133" spans="1:7" x14ac:dyDescent="0.25">
      <c r="A133" s="121" t="s">
        <v>62</v>
      </c>
      <c r="B133" s="124">
        <v>42754</v>
      </c>
      <c r="C133" s="121" t="s">
        <v>23</v>
      </c>
      <c r="D133" s="121" t="s">
        <v>8</v>
      </c>
      <c r="E133" s="121" t="s">
        <v>8</v>
      </c>
      <c r="F133" s="119"/>
      <c r="G133" s="122">
        <v>700</v>
      </c>
    </row>
    <row r="134" spans="1:7" x14ac:dyDescent="0.25">
      <c r="A134" s="123"/>
      <c r="B134" s="123"/>
      <c r="C134" s="121" t="s">
        <v>212</v>
      </c>
      <c r="D134" s="121" t="s">
        <v>213</v>
      </c>
      <c r="E134" s="121" t="s">
        <v>8</v>
      </c>
      <c r="F134" s="119"/>
      <c r="G134" s="122">
        <v>1000</v>
      </c>
    </row>
    <row r="135" spans="1:7" x14ac:dyDescent="0.25">
      <c r="A135" s="123"/>
      <c r="B135" s="123"/>
      <c r="C135" s="121" t="s">
        <v>214</v>
      </c>
      <c r="D135" s="121" t="s">
        <v>91</v>
      </c>
      <c r="E135" s="121" t="s">
        <v>8</v>
      </c>
      <c r="F135" s="119"/>
      <c r="G135" s="122">
        <v>200</v>
      </c>
    </row>
    <row r="136" spans="1:7" x14ac:dyDescent="0.25">
      <c r="A136" s="123"/>
      <c r="B136" s="123"/>
      <c r="C136" s="121" t="s">
        <v>216</v>
      </c>
      <c r="D136" s="121" t="s">
        <v>217</v>
      </c>
      <c r="E136" s="121" t="s">
        <v>8</v>
      </c>
      <c r="F136" s="119"/>
      <c r="G136" s="122">
        <v>500</v>
      </c>
    </row>
    <row r="137" spans="1:7" x14ac:dyDescent="0.25">
      <c r="A137" s="123"/>
      <c r="B137" s="123"/>
      <c r="C137" s="121" t="s">
        <v>218</v>
      </c>
      <c r="D137" s="121" t="s">
        <v>181</v>
      </c>
      <c r="E137" s="121" t="s">
        <v>8</v>
      </c>
      <c r="F137" s="119"/>
      <c r="G137" s="122">
        <v>500</v>
      </c>
    </row>
    <row r="138" spans="1:7" x14ac:dyDescent="0.25">
      <c r="A138" s="123"/>
      <c r="B138" s="123"/>
      <c r="C138" s="121" t="s">
        <v>219</v>
      </c>
      <c r="D138" s="121" t="s">
        <v>144</v>
      </c>
      <c r="E138" s="121" t="s">
        <v>8</v>
      </c>
      <c r="F138" s="119"/>
      <c r="G138" s="122">
        <v>100</v>
      </c>
    </row>
    <row r="139" spans="1:7" x14ac:dyDescent="0.25">
      <c r="A139" s="123"/>
      <c r="B139" s="123"/>
      <c r="C139" s="121" t="s">
        <v>222</v>
      </c>
      <c r="D139" s="121" t="s">
        <v>223</v>
      </c>
      <c r="E139" s="121" t="s">
        <v>8</v>
      </c>
      <c r="F139" s="119"/>
      <c r="G139" s="122">
        <v>500</v>
      </c>
    </row>
    <row r="140" spans="1:7" x14ac:dyDescent="0.25">
      <c r="A140" s="123"/>
      <c r="B140" s="124">
        <v>42762</v>
      </c>
      <c r="C140" s="121" t="s">
        <v>233</v>
      </c>
      <c r="D140" s="121" t="s">
        <v>8</v>
      </c>
      <c r="E140" s="121" t="s">
        <v>8</v>
      </c>
      <c r="F140" s="119"/>
      <c r="G140" s="122">
        <v>2000</v>
      </c>
    </row>
    <row r="141" spans="1:7" x14ac:dyDescent="0.25">
      <c r="A141" s="123"/>
      <c r="B141" s="124">
        <v>42766</v>
      </c>
      <c r="C141" s="121" t="s">
        <v>255</v>
      </c>
      <c r="D141" s="121" t="s">
        <v>217</v>
      </c>
      <c r="E141" s="121" t="s">
        <v>8</v>
      </c>
      <c r="F141" s="119"/>
      <c r="G141" s="122">
        <v>500</v>
      </c>
    </row>
    <row r="142" spans="1:7" x14ac:dyDescent="0.25">
      <c r="A142" s="123"/>
      <c r="B142" s="124">
        <v>42769</v>
      </c>
      <c r="C142" s="121" t="s">
        <v>283</v>
      </c>
      <c r="D142" s="121" t="s">
        <v>284</v>
      </c>
      <c r="E142" s="121" t="s">
        <v>8</v>
      </c>
      <c r="F142" s="119"/>
      <c r="G142" s="122">
        <v>100</v>
      </c>
    </row>
    <row r="143" spans="1:7" x14ac:dyDescent="0.25">
      <c r="A143" s="123"/>
      <c r="B143" s="124">
        <v>42772</v>
      </c>
      <c r="C143" s="121" t="s">
        <v>286</v>
      </c>
      <c r="D143" s="121" t="s">
        <v>51</v>
      </c>
      <c r="E143" s="121" t="s">
        <v>8</v>
      </c>
      <c r="F143" s="119"/>
      <c r="G143" s="122">
        <v>100</v>
      </c>
    </row>
    <row r="144" spans="1:7" x14ac:dyDescent="0.25">
      <c r="A144" s="123"/>
      <c r="B144" s="124">
        <v>42773</v>
      </c>
      <c r="C144" s="121" t="s">
        <v>288</v>
      </c>
      <c r="D144" s="121" t="s">
        <v>289</v>
      </c>
      <c r="E144" s="121" t="s">
        <v>8</v>
      </c>
      <c r="F144" s="119"/>
      <c r="G144" s="122">
        <v>500</v>
      </c>
    </row>
    <row r="145" spans="1:7" x14ac:dyDescent="0.25">
      <c r="A145" s="123"/>
      <c r="B145" s="124">
        <v>42824</v>
      </c>
      <c r="C145" s="121" t="s">
        <v>397</v>
      </c>
      <c r="D145" s="121" t="s">
        <v>311</v>
      </c>
      <c r="E145" s="121" t="s">
        <v>8</v>
      </c>
      <c r="F145" s="119"/>
      <c r="G145" s="122">
        <v>50</v>
      </c>
    </row>
    <row r="146" spans="1:7" x14ac:dyDescent="0.25">
      <c r="A146" s="123"/>
      <c r="B146" s="124">
        <v>42830</v>
      </c>
      <c r="C146" s="121" t="s">
        <v>1165</v>
      </c>
      <c r="D146" s="121" t="s">
        <v>8</v>
      </c>
      <c r="E146" s="121" t="s">
        <v>8</v>
      </c>
      <c r="F146" s="119"/>
      <c r="G146" s="122">
        <v>3822.9300000000003</v>
      </c>
    </row>
    <row r="147" spans="1:7" x14ac:dyDescent="0.25">
      <c r="A147" s="123"/>
      <c r="B147" s="124">
        <v>42832</v>
      </c>
      <c r="C147" s="121" t="s">
        <v>417</v>
      </c>
      <c r="D147" s="121" t="s">
        <v>8</v>
      </c>
      <c r="E147" s="121" t="s">
        <v>8</v>
      </c>
      <c r="F147" s="119"/>
      <c r="G147" s="122">
        <v>14804.19</v>
      </c>
    </row>
    <row r="148" spans="1:7" x14ac:dyDescent="0.25">
      <c r="A148" s="123"/>
      <c r="B148" s="124">
        <v>42835</v>
      </c>
      <c r="C148" s="121" t="s">
        <v>286</v>
      </c>
      <c r="D148" s="121" t="s">
        <v>122</v>
      </c>
      <c r="E148" s="121" t="s">
        <v>8</v>
      </c>
      <c r="F148" s="119"/>
      <c r="G148" s="122">
        <v>100</v>
      </c>
    </row>
    <row r="149" spans="1:7" x14ac:dyDescent="0.25">
      <c r="A149" s="123"/>
      <c r="B149" s="123"/>
      <c r="C149" s="121" t="s">
        <v>436</v>
      </c>
      <c r="D149" s="121" t="s">
        <v>435</v>
      </c>
      <c r="E149" s="121" t="s">
        <v>8</v>
      </c>
      <c r="F149" s="119"/>
      <c r="G149" s="122">
        <v>100</v>
      </c>
    </row>
    <row r="150" spans="1:7" x14ac:dyDescent="0.25">
      <c r="A150" s="123"/>
      <c r="B150" s="123"/>
      <c r="C150" s="121" t="s">
        <v>439</v>
      </c>
      <c r="D150" s="121" t="s">
        <v>440</v>
      </c>
      <c r="E150" s="121" t="s">
        <v>8</v>
      </c>
      <c r="F150" s="119"/>
      <c r="G150" s="122">
        <v>3000</v>
      </c>
    </row>
    <row r="151" spans="1:7" x14ac:dyDescent="0.25">
      <c r="A151" s="123"/>
      <c r="B151" s="123"/>
      <c r="C151" s="121" t="s">
        <v>459</v>
      </c>
      <c r="D151" s="121" t="s">
        <v>8</v>
      </c>
      <c r="E151" s="121" t="s">
        <v>8</v>
      </c>
      <c r="F151" s="119"/>
      <c r="G151" s="122">
        <v>13295</v>
      </c>
    </row>
    <row r="152" spans="1:7" x14ac:dyDescent="0.25">
      <c r="A152" s="123"/>
      <c r="B152" s="124">
        <v>42836</v>
      </c>
      <c r="C152" s="121" t="s">
        <v>444</v>
      </c>
      <c r="D152" s="121" t="s">
        <v>445</v>
      </c>
      <c r="E152" s="121" t="s">
        <v>8</v>
      </c>
      <c r="F152" s="119"/>
      <c r="G152" s="122">
        <v>1000</v>
      </c>
    </row>
    <row r="153" spans="1:7" x14ac:dyDescent="0.25">
      <c r="A153" s="123"/>
      <c r="B153" s="124">
        <v>42845</v>
      </c>
      <c r="C153" s="121" t="s">
        <v>469</v>
      </c>
      <c r="D153" s="121" t="s">
        <v>8</v>
      </c>
      <c r="E153" s="121" t="s">
        <v>8</v>
      </c>
      <c r="F153" s="119"/>
      <c r="G153" s="122">
        <v>774.48</v>
      </c>
    </row>
    <row r="154" spans="1:7" x14ac:dyDescent="0.25">
      <c r="A154" s="123"/>
      <c r="B154" s="123"/>
      <c r="C154" s="121" t="s">
        <v>489</v>
      </c>
      <c r="D154" s="121" t="s">
        <v>8</v>
      </c>
      <c r="E154" s="121" t="s">
        <v>8</v>
      </c>
      <c r="F154" s="119"/>
      <c r="G154" s="122">
        <v>3901.43</v>
      </c>
    </row>
    <row r="155" spans="1:7" x14ac:dyDescent="0.25">
      <c r="A155" s="123"/>
      <c r="B155" s="124">
        <v>42849</v>
      </c>
      <c r="C155" s="121" t="s">
        <v>489</v>
      </c>
      <c r="D155" s="121" t="s">
        <v>8</v>
      </c>
      <c r="E155" s="121" t="s">
        <v>8</v>
      </c>
      <c r="F155" s="119"/>
      <c r="G155" s="122">
        <v>15000</v>
      </c>
    </row>
    <row r="156" spans="1:7" x14ac:dyDescent="0.25">
      <c r="A156" s="123"/>
      <c r="B156" s="123"/>
      <c r="C156" s="121" t="s">
        <v>496</v>
      </c>
      <c r="D156" s="121" t="s">
        <v>8</v>
      </c>
      <c r="E156" s="121" t="s">
        <v>8</v>
      </c>
      <c r="F156" s="119"/>
      <c r="G156" s="122">
        <v>15000</v>
      </c>
    </row>
    <row r="157" spans="1:7" x14ac:dyDescent="0.25">
      <c r="A157" s="123"/>
      <c r="B157" s="124">
        <v>42843</v>
      </c>
      <c r="C157" s="121" t="s">
        <v>467</v>
      </c>
      <c r="D157" s="121" t="s">
        <v>8</v>
      </c>
      <c r="E157" s="121" t="s">
        <v>8</v>
      </c>
      <c r="F157" s="119"/>
      <c r="G157" s="122">
        <v>2450</v>
      </c>
    </row>
    <row r="158" spans="1:7" x14ac:dyDescent="0.25">
      <c r="A158" s="123"/>
      <c r="B158" s="123"/>
      <c r="C158" s="121" t="s">
        <v>468</v>
      </c>
      <c r="D158" s="121" t="s">
        <v>8</v>
      </c>
      <c r="E158" s="121" t="s">
        <v>8</v>
      </c>
      <c r="F158" s="119"/>
      <c r="G158" s="122">
        <v>1.97</v>
      </c>
    </row>
    <row r="159" spans="1:7" x14ac:dyDescent="0.25">
      <c r="A159" s="121" t="s">
        <v>63</v>
      </c>
      <c r="B159" s="119"/>
      <c r="C159" s="119"/>
      <c r="D159" s="119"/>
      <c r="E159" s="119"/>
      <c r="F159" s="119"/>
      <c r="G159" s="122">
        <v>80000</v>
      </c>
    </row>
    <row r="160" spans="1:7" x14ac:dyDescent="0.25">
      <c r="A160" s="121" t="s">
        <v>66</v>
      </c>
      <c r="B160" s="124">
        <v>42742</v>
      </c>
      <c r="C160" s="121" t="s">
        <v>60</v>
      </c>
      <c r="D160" s="121" t="s">
        <v>8</v>
      </c>
      <c r="E160" s="121" t="s">
        <v>8</v>
      </c>
      <c r="F160" s="119"/>
      <c r="G160" s="122">
        <v>100</v>
      </c>
    </row>
    <row r="161" spans="1:7" x14ac:dyDescent="0.25">
      <c r="A161" s="123"/>
      <c r="B161" s="124">
        <v>42743</v>
      </c>
      <c r="C161" s="121" t="s">
        <v>61</v>
      </c>
      <c r="D161" s="121" t="s">
        <v>8</v>
      </c>
      <c r="E161" s="121" t="s">
        <v>8</v>
      </c>
      <c r="F161" s="119"/>
      <c r="G161" s="122">
        <v>100</v>
      </c>
    </row>
    <row r="162" spans="1:7" x14ac:dyDescent="0.25">
      <c r="A162" s="123"/>
      <c r="B162" s="124">
        <v>42749</v>
      </c>
      <c r="C162" s="121" t="s">
        <v>197</v>
      </c>
      <c r="D162" s="121" t="s">
        <v>8</v>
      </c>
      <c r="E162" s="121" t="s">
        <v>8</v>
      </c>
      <c r="F162" s="119"/>
      <c r="G162" s="122">
        <v>500</v>
      </c>
    </row>
    <row r="163" spans="1:7" x14ac:dyDescent="0.25">
      <c r="A163" s="123"/>
      <c r="B163" s="124">
        <v>42753</v>
      </c>
      <c r="C163" s="121" t="s">
        <v>226</v>
      </c>
      <c r="D163" s="121" t="s">
        <v>8</v>
      </c>
      <c r="E163" s="121" t="s">
        <v>8</v>
      </c>
      <c r="F163" s="119"/>
      <c r="G163" s="122">
        <v>25</v>
      </c>
    </row>
    <row r="164" spans="1:7" x14ac:dyDescent="0.25">
      <c r="A164" s="123"/>
      <c r="B164" s="124">
        <v>42757</v>
      </c>
      <c r="C164" s="121" t="s">
        <v>229</v>
      </c>
      <c r="D164" s="121" t="s">
        <v>8</v>
      </c>
      <c r="E164" s="121" t="s">
        <v>8</v>
      </c>
      <c r="F164" s="119"/>
      <c r="G164" s="122">
        <v>500</v>
      </c>
    </row>
    <row r="165" spans="1:7" x14ac:dyDescent="0.25">
      <c r="A165" s="123"/>
      <c r="B165" s="124">
        <v>42762</v>
      </c>
      <c r="C165" s="121" t="s">
        <v>233</v>
      </c>
      <c r="D165" s="121" t="s">
        <v>8</v>
      </c>
      <c r="E165" s="121" t="s">
        <v>8</v>
      </c>
      <c r="F165" s="119"/>
      <c r="G165" s="122">
        <v>1000</v>
      </c>
    </row>
    <row r="166" spans="1:7" x14ac:dyDescent="0.25">
      <c r="A166" s="123"/>
      <c r="B166" s="123"/>
      <c r="C166" s="121" t="s">
        <v>249</v>
      </c>
      <c r="D166" s="121" t="s">
        <v>8</v>
      </c>
      <c r="E166" s="121" t="s">
        <v>8</v>
      </c>
      <c r="F166" s="119"/>
      <c r="G166" s="122">
        <v>1600.07</v>
      </c>
    </row>
    <row r="167" spans="1:7" x14ac:dyDescent="0.25">
      <c r="A167" s="123"/>
      <c r="B167" s="124">
        <v>42763</v>
      </c>
      <c r="C167" s="121" t="s">
        <v>250</v>
      </c>
      <c r="D167" s="121" t="s">
        <v>8</v>
      </c>
      <c r="E167" s="121" t="s">
        <v>8</v>
      </c>
      <c r="F167" s="119"/>
      <c r="G167" s="122">
        <v>300</v>
      </c>
    </row>
    <row r="168" spans="1:7" x14ac:dyDescent="0.25">
      <c r="A168" s="123"/>
      <c r="B168" s="124">
        <v>42765</v>
      </c>
      <c r="C168" s="121" t="s">
        <v>253</v>
      </c>
      <c r="D168" s="121" t="s">
        <v>8</v>
      </c>
      <c r="E168" s="121" t="s">
        <v>8</v>
      </c>
      <c r="F168" s="119"/>
      <c r="G168" s="122">
        <v>300.22000000000003</v>
      </c>
    </row>
    <row r="169" spans="1:7" x14ac:dyDescent="0.25">
      <c r="A169" s="123"/>
      <c r="B169" s="124">
        <v>42764</v>
      </c>
      <c r="C169" s="121" t="s">
        <v>251</v>
      </c>
      <c r="D169" s="121" t="s">
        <v>8</v>
      </c>
      <c r="E169" s="121" t="s">
        <v>8</v>
      </c>
      <c r="F169" s="119"/>
      <c r="G169" s="122">
        <v>325</v>
      </c>
    </row>
    <row r="170" spans="1:7" x14ac:dyDescent="0.25">
      <c r="A170" s="123"/>
      <c r="B170" s="124">
        <v>42769</v>
      </c>
      <c r="C170" s="121" t="s">
        <v>275</v>
      </c>
      <c r="D170" s="121" t="s">
        <v>8</v>
      </c>
      <c r="E170" s="121" t="s">
        <v>8</v>
      </c>
      <c r="F170" s="119"/>
      <c r="G170" s="122">
        <v>5050</v>
      </c>
    </row>
    <row r="171" spans="1:7" x14ac:dyDescent="0.25">
      <c r="A171" s="123"/>
      <c r="B171" s="124">
        <v>42772</v>
      </c>
      <c r="C171" s="121" t="s">
        <v>285</v>
      </c>
      <c r="D171" s="121" t="s">
        <v>8</v>
      </c>
      <c r="E171" s="121" t="s">
        <v>8</v>
      </c>
      <c r="F171" s="119"/>
      <c r="G171" s="122">
        <v>6085</v>
      </c>
    </row>
    <row r="172" spans="1:7" x14ac:dyDescent="0.25">
      <c r="A172" s="123"/>
      <c r="B172" s="124">
        <v>42775</v>
      </c>
      <c r="C172" s="121" t="s">
        <v>291</v>
      </c>
      <c r="D172" s="121" t="s">
        <v>8</v>
      </c>
      <c r="E172" s="121" t="s">
        <v>8</v>
      </c>
      <c r="F172" s="119"/>
      <c r="G172" s="122">
        <v>1000</v>
      </c>
    </row>
    <row r="173" spans="1:7" x14ac:dyDescent="0.25">
      <c r="A173" s="123"/>
      <c r="B173" s="124">
        <v>42780</v>
      </c>
      <c r="C173" s="121" t="s">
        <v>295</v>
      </c>
      <c r="D173" s="121" t="s">
        <v>8</v>
      </c>
      <c r="E173" s="121" t="s">
        <v>8</v>
      </c>
      <c r="F173" s="119"/>
      <c r="G173" s="122">
        <v>1250</v>
      </c>
    </row>
    <row r="174" spans="1:7" x14ac:dyDescent="0.25">
      <c r="A174" s="123"/>
      <c r="B174" s="124">
        <v>42783</v>
      </c>
      <c r="C174" s="121" t="s">
        <v>296</v>
      </c>
      <c r="D174" s="121" t="s">
        <v>8</v>
      </c>
      <c r="E174" s="121" t="s">
        <v>8</v>
      </c>
      <c r="F174" s="119"/>
      <c r="G174" s="122">
        <v>500</v>
      </c>
    </row>
    <row r="175" spans="1:7" x14ac:dyDescent="0.25">
      <c r="A175" s="123"/>
      <c r="B175" s="124">
        <v>42786</v>
      </c>
      <c r="C175" s="121" t="s">
        <v>305</v>
      </c>
      <c r="D175" s="121" t="s">
        <v>8</v>
      </c>
      <c r="E175" s="121" t="s">
        <v>8</v>
      </c>
      <c r="F175" s="119"/>
      <c r="G175" s="122">
        <v>500</v>
      </c>
    </row>
    <row r="176" spans="1:7" x14ac:dyDescent="0.25">
      <c r="A176" s="123"/>
      <c r="B176" s="124">
        <v>42793</v>
      </c>
      <c r="C176" s="121" t="s">
        <v>315</v>
      </c>
      <c r="D176" s="121" t="s">
        <v>8</v>
      </c>
      <c r="E176" s="121" t="s">
        <v>8</v>
      </c>
      <c r="F176" s="119"/>
      <c r="G176" s="122">
        <v>1900</v>
      </c>
    </row>
    <row r="177" spans="1:7" x14ac:dyDescent="0.25">
      <c r="A177" s="123"/>
      <c r="B177" s="123"/>
      <c r="C177" s="121" t="s">
        <v>325</v>
      </c>
      <c r="D177" s="121" t="s">
        <v>8</v>
      </c>
      <c r="E177" s="121" t="s">
        <v>8</v>
      </c>
      <c r="F177" s="119"/>
      <c r="G177" s="122">
        <v>500.07</v>
      </c>
    </row>
    <row r="178" spans="1:7" x14ac:dyDescent="0.25">
      <c r="A178" s="123"/>
      <c r="B178" s="124">
        <v>42794</v>
      </c>
      <c r="C178" s="121" t="s">
        <v>324</v>
      </c>
      <c r="D178" s="121" t="s">
        <v>8</v>
      </c>
      <c r="E178" s="121" t="s">
        <v>8</v>
      </c>
      <c r="F178" s="119"/>
      <c r="G178" s="122">
        <v>1200</v>
      </c>
    </row>
    <row r="179" spans="1:7" x14ac:dyDescent="0.25">
      <c r="A179" s="123"/>
      <c r="B179" s="124">
        <v>42796</v>
      </c>
      <c r="C179" s="121" t="s">
        <v>326</v>
      </c>
      <c r="D179" s="121" t="s">
        <v>8</v>
      </c>
      <c r="E179" s="121" t="s">
        <v>8</v>
      </c>
      <c r="F179" s="119"/>
      <c r="G179" s="122">
        <v>400.22</v>
      </c>
    </row>
    <row r="180" spans="1:7" x14ac:dyDescent="0.25">
      <c r="A180" s="123"/>
      <c r="B180" s="124">
        <v>42799</v>
      </c>
      <c r="C180" s="121" t="s">
        <v>330</v>
      </c>
      <c r="D180" s="121" t="s">
        <v>8</v>
      </c>
      <c r="E180" s="121" t="s">
        <v>8</v>
      </c>
      <c r="F180" s="119"/>
      <c r="G180" s="122">
        <v>50</v>
      </c>
    </row>
    <row r="181" spans="1:7" x14ac:dyDescent="0.25">
      <c r="A181" s="123"/>
      <c r="B181" s="124">
        <v>42804</v>
      </c>
      <c r="C181" s="121" t="s">
        <v>327</v>
      </c>
      <c r="D181" s="121" t="s">
        <v>8</v>
      </c>
      <c r="E181" s="121" t="s">
        <v>8</v>
      </c>
      <c r="F181" s="119"/>
      <c r="G181" s="122">
        <v>100</v>
      </c>
    </row>
    <row r="182" spans="1:7" x14ac:dyDescent="0.25">
      <c r="A182" s="123"/>
      <c r="B182" s="124">
        <v>42808</v>
      </c>
      <c r="C182" s="121" t="s">
        <v>328</v>
      </c>
      <c r="D182" s="121" t="s">
        <v>8</v>
      </c>
      <c r="E182" s="121" t="s">
        <v>8</v>
      </c>
      <c r="F182" s="119"/>
      <c r="G182" s="122">
        <v>500</v>
      </c>
    </row>
    <row r="183" spans="1:7" x14ac:dyDescent="0.25">
      <c r="A183" s="123"/>
      <c r="B183" s="124">
        <v>42816</v>
      </c>
      <c r="C183" s="121" t="s">
        <v>329</v>
      </c>
      <c r="D183" s="121" t="s">
        <v>8</v>
      </c>
      <c r="E183" s="121" t="s">
        <v>8</v>
      </c>
      <c r="F183" s="119"/>
      <c r="G183" s="122">
        <v>500</v>
      </c>
    </row>
    <row r="184" spans="1:7" x14ac:dyDescent="0.25">
      <c r="A184" s="123"/>
      <c r="B184" s="124">
        <v>42821</v>
      </c>
      <c r="C184" s="121" t="s">
        <v>406</v>
      </c>
      <c r="D184" s="121" t="s">
        <v>8</v>
      </c>
      <c r="E184" s="121" t="s">
        <v>8</v>
      </c>
      <c r="F184" s="119"/>
      <c r="G184" s="122">
        <v>300.07</v>
      </c>
    </row>
    <row r="185" spans="1:7" x14ac:dyDescent="0.25">
      <c r="A185" s="123"/>
      <c r="B185" s="124">
        <v>42822</v>
      </c>
      <c r="C185" s="121" t="s">
        <v>407</v>
      </c>
      <c r="D185" s="121" t="s">
        <v>8</v>
      </c>
      <c r="E185" s="121" t="s">
        <v>8</v>
      </c>
      <c r="F185" s="119"/>
      <c r="G185" s="122">
        <v>1200</v>
      </c>
    </row>
    <row r="186" spans="1:7" x14ac:dyDescent="0.25">
      <c r="A186" s="123"/>
      <c r="B186" s="124">
        <v>42829</v>
      </c>
      <c r="C186" s="121" t="s">
        <v>413</v>
      </c>
      <c r="D186" s="121" t="s">
        <v>8</v>
      </c>
      <c r="E186" s="121" t="s">
        <v>8</v>
      </c>
      <c r="F186" s="119"/>
      <c r="G186" s="122">
        <v>500</v>
      </c>
    </row>
    <row r="187" spans="1:7" x14ac:dyDescent="0.25">
      <c r="A187" s="123"/>
      <c r="B187" s="124">
        <v>42842</v>
      </c>
      <c r="C187" s="121" t="s">
        <v>501</v>
      </c>
      <c r="D187" s="121" t="s">
        <v>8</v>
      </c>
      <c r="E187" s="121" t="s">
        <v>8</v>
      </c>
      <c r="F187" s="119"/>
      <c r="G187" s="122">
        <v>400000</v>
      </c>
    </row>
    <row r="188" spans="1:7" x14ac:dyDescent="0.25">
      <c r="A188" s="123"/>
      <c r="B188" s="124">
        <v>42848</v>
      </c>
      <c r="C188" s="121" t="s">
        <v>482</v>
      </c>
      <c r="D188" s="121" t="s">
        <v>8</v>
      </c>
      <c r="E188" s="121" t="s">
        <v>8</v>
      </c>
      <c r="F188" s="119"/>
      <c r="G188" s="122">
        <v>5000</v>
      </c>
    </row>
    <row r="189" spans="1:7" x14ac:dyDescent="0.25">
      <c r="A189" s="123"/>
      <c r="B189" s="124">
        <v>42853</v>
      </c>
      <c r="C189" s="121" t="s">
        <v>499</v>
      </c>
      <c r="D189" s="121" t="s">
        <v>8</v>
      </c>
      <c r="E189" s="121" t="s">
        <v>8</v>
      </c>
      <c r="F189" s="119"/>
      <c r="G189" s="122">
        <v>500</v>
      </c>
    </row>
    <row r="190" spans="1:7" x14ac:dyDescent="0.25">
      <c r="A190" s="123"/>
      <c r="B190" s="124">
        <v>42858</v>
      </c>
      <c r="C190" s="121" t="s">
        <v>505</v>
      </c>
      <c r="D190" s="121" t="s">
        <v>8</v>
      </c>
      <c r="E190" s="121" t="s">
        <v>8</v>
      </c>
      <c r="F190" s="119"/>
      <c r="G190" s="122">
        <v>100</v>
      </c>
    </row>
    <row r="191" spans="1:7" x14ac:dyDescent="0.25">
      <c r="A191" s="123"/>
      <c r="B191" s="123"/>
      <c r="C191" s="121" t="s">
        <v>506</v>
      </c>
      <c r="D191" s="121" t="s">
        <v>8</v>
      </c>
      <c r="E191" s="121" t="s">
        <v>8</v>
      </c>
      <c r="F191" s="119"/>
      <c r="G191" s="122">
        <v>200</v>
      </c>
    </row>
    <row r="192" spans="1:7" x14ac:dyDescent="0.25">
      <c r="A192" s="123"/>
      <c r="B192" s="124">
        <v>42859</v>
      </c>
      <c r="C192" s="121" t="s">
        <v>510</v>
      </c>
      <c r="D192" s="121" t="s">
        <v>8</v>
      </c>
      <c r="E192" s="121" t="s">
        <v>8</v>
      </c>
      <c r="F192" s="119"/>
      <c r="G192" s="122">
        <v>100</v>
      </c>
    </row>
    <row r="193" spans="1:7" x14ac:dyDescent="0.25">
      <c r="A193" s="123"/>
      <c r="B193" s="124">
        <v>42860</v>
      </c>
      <c r="C193" s="121" t="s">
        <v>511</v>
      </c>
      <c r="D193" s="121" t="s">
        <v>8</v>
      </c>
      <c r="E193" s="121" t="s">
        <v>8</v>
      </c>
      <c r="F193" s="119"/>
      <c r="G193" s="122">
        <v>1000</v>
      </c>
    </row>
    <row r="194" spans="1:7" x14ac:dyDescent="0.25">
      <c r="A194" s="123"/>
      <c r="B194" s="124">
        <v>42869</v>
      </c>
      <c r="C194" s="121" t="s">
        <v>515</v>
      </c>
      <c r="D194" s="121" t="s">
        <v>8</v>
      </c>
      <c r="E194" s="121" t="s">
        <v>8</v>
      </c>
      <c r="F194" s="119"/>
      <c r="G194" s="122">
        <v>500</v>
      </c>
    </row>
    <row r="195" spans="1:7" x14ac:dyDescent="0.25">
      <c r="A195" s="123"/>
      <c r="B195" s="124">
        <v>42870</v>
      </c>
      <c r="C195" s="121" t="s">
        <v>516</v>
      </c>
      <c r="D195" s="121" t="s">
        <v>8</v>
      </c>
      <c r="E195" s="121" t="s">
        <v>8</v>
      </c>
      <c r="F195" s="119"/>
      <c r="G195" s="122">
        <v>300</v>
      </c>
    </row>
    <row r="196" spans="1:7" x14ac:dyDescent="0.25">
      <c r="A196" s="123"/>
      <c r="B196" s="124">
        <v>42874</v>
      </c>
      <c r="C196" s="121" t="s">
        <v>517</v>
      </c>
      <c r="D196" s="121" t="s">
        <v>8</v>
      </c>
      <c r="E196" s="121" t="s">
        <v>8</v>
      </c>
      <c r="F196" s="119"/>
      <c r="G196" s="122">
        <v>525</v>
      </c>
    </row>
    <row r="197" spans="1:7" x14ac:dyDescent="0.25">
      <c r="A197" s="123"/>
      <c r="B197" s="123"/>
      <c r="C197" s="121" t="s">
        <v>1167</v>
      </c>
      <c r="D197" s="121" t="s">
        <v>8</v>
      </c>
      <c r="E197" s="121" t="s">
        <v>8</v>
      </c>
      <c r="F197" s="119"/>
      <c r="G197" s="122">
        <v>1775</v>
      </c>
    </row>
    <row r="198" spans="1:7" x14ac:dyDescent="0.25">
      <c r="A198" s="123"/>
      <c r="B198" s="124">
        <v>42873</v>
      </c>
      <c r="C198" s="121" t="s">
        <v>574</v>
      </c>
      <c r="D198" s="121" t="s">
        <v>8</v>
      </c>
      <c r="E198" s="121" t="s">
        <v>8</v>
      </c>
      <c r="F198" s="119"/>
      <c r="G198" s="122">
        <v>1560</v>
      </c>
    </row>
    <row r="199" spans="1:7" x14ac:dyDescent="0.25">
      <c r="A199" s="123"/>
      <c r="B199" s="124">
        <v>42876</v>
      </c>
      <c r="C199" s="121" t="s">
        <v>576</v>
      </c>
      <c r="D199" s="121" t="s">
        <v>8</v>
      </c>
      <c r="E199" s="121" t="s">
        <v>8</v>
      </c>
      <c r="F199" s="119"/>
      <c r="G199" s="122">
        <v>1225</v>
      </c>
    </row>
    <row r="200" spans="1:7" x14ac:dyDescent="0.25">
      <c r="A200" s="123"/>
      <c r="B200" s="124">
        <v>42877</v>
      </c>
      <c r="C200" s="121" t="s">
        <v>577</v>
      </c>
      <c r="D200" s="121" t="s">
        <v>8</v>
      </c>
      <c r="E200" s="121" t="s">
        <v>8</v>
      </c>
      <c r="F200" s="119"/>
      <c r="G200" s="122">
        <v>500</v>
      </c>
    </row>
    <row r="201" spans="1:7" x14ac:dyDescent="0.25">
      <c r="A201" s="123"/>
      <c r="B201" s="124">
        <v>42875</v>
      </c>
      <c r="C201" s="121" t="s">
        <v>575</v>
      </c>
      <c r="D201" s="121" t="s">
        <v>8</v>
      </c>
      <c r="E201" s="121" t="s">
        <v>8</v>
      </c>
      <c r="F201" s="119"/>
      <c r="G201" s="122">
        <v>200</v>
      </c>
    </row>
    <row r="202" spans="1:7" x14ac:dyDescent="0.25">
      <c r="A202" s="123"/>
      <c r="B202" s="124">
        <v>42880</v>
      </c>
      <c r="C202" s="121" t="s">
        <v>1168</v>
      </c>
      <c r="D202" s="121" t="s">
        <v>8</v>
      </c>
      <c r="E202" s="121" t="s">
        <v>8</v>
      </c>
      <c r="F202" s="119"/>
      <c r="G202" s="122">
        <v>1500</v>
      </c>
    </row>
    <row r="203" spans="1:7" x14ac:dyDescent="0.25">
      <c r="A203" s="123"/>
      <c r="B203" s="123"/>
      <c r="C203" s="121" t="s">
        <v>1169</v>
      </c>
      <c r="D203" s="121" t="s">
        <v>8</v>
      </c>
      <c r="E203" s="121" t="s">
        <v>8</v>
      </c>
      <c r="F203" s="119"/>
      <c r="G203" s="122">
        <v>60</v>
      </c>
    </row>
    <row r="204" spans="1:7" x14ac:dyDescent="0.25">
      <c r="A204" s="123"/>
      <c r="B204" s="124">
        <v>42884</v>
      </c>
      <c r="C204" s="121" t="s">
        <v>617</v>
      </c>
      <c r="D204" s="121" t="s">
        <v>8</v>
      </c>
      <c r="E204" s="121" t="s">
        <v>8</v>
      </c>
      <c r="F204" s="119"/>
      <c r="G204" s="122">
        <v>500.07</v>
      </c>
    </row>
    <row r="205" spans="1:7" x14ac:dyDescent="0.25">
      <c r="A205" s="123"/>
      <c r="B205" s="124">
        <v>42888</v>
      </c>
      <c r="C205" s="121" t="s">
        <v>621</v>
      </c>
      <c r="D205" s="121" t="s">
        <v>8</v>
      </c>
      <c r="E205" s="121" t="s">
        <v>8</v>
      </c>
      <c r="F205" s="119"/>
      <c r="G205" s="122">
        <v>1150</v>
      </c>
    </row>
    <row r="206" spans="1:7" x14ac:dyDescent="0.25">
      <c r="A206" s="123"/>
      <c r="B206" s="124">
        <v>42892</v>
      </c>
      <c r="C206" s="121" t="s">
        <v>625</v>
      </c>
      <c r="D206" s="121" t="s">
        <v>8</v>
      </c>
      <c r="E206" s="121" t="s">
        <v>8</v>
      </c>
      <c r="F206" s="119"/>
      <c r="G206" s="122">
        <v>550</v>
      </c>
    </row>
    <row r="207" spans="1:7" x14ac:dyDescent="0.25">
      <c r="A207" s="123"/>
      <c r="B207" s="124">
        <v>42895</v>
      </c>
      <c r="C207" s="121" t="s">
        <v>627</v>
      </c>
      <c r="D207" s="121" t="s">
        <v>8</v>
      </c>
      <c r="E207" s="121" t="s">
        <v>8</v>
      </c>
      <c r="F207" s="119"/>
      <c r="G207" s="122">
        <v>1000</v>
      </c>
    </row>
    <row r="208" spans="1:7" x14ac:dyDescent="0.25">
      <c r="A208" s="123"/>
      <c r="B208" s="124">
        <v>42898</v>
      </c>
      <c r="C208" s="121" t="s">
        <v>633</v>
      </c>
      <c r="D208" s="121" t="s">
        <v>8</v>
      </c>
      <c r="E208" s="121" t="s">
        <v>8</v>
      </c>
      <c r="F208" s="119"/>
      <c r="G208" s="122">
        <v>200</v>
      </c>
    </row>
    <row r="209" spans="1:7" x14ac:dyDescent="0.25">
      <c r="A209" s="123"/>
      <c r="B209" s="124">
        <v>42900</v>
      </c>
      <c r="C209" s="121" t="s">
        <v>634</v>
      </c>
      <c r="D209" s="121" t="s">
        <v>8</v>
      </c>
      <c r="E209" s="121" t="s">
        <v>8</v>
      </c>
      <c r="F209" s="119"/>
      <c r="G209" s="122">
        <v>500</v>
      </c>
    </row>
    <row r="210" spans="1:7" x14ac:dyDescent="0.25">
      <c r="A210" s="123"/>
      <c r="B210" s="124">
        <v>42903</v>
      </c>
      <c r="C210" s="121" t="s">
        <v>635</v>
      </c>
      <c r="D210" s="121" t="s">
        <v>8</v>
      </c>
      <c r="E210" s="121" t="s">
        <v>8</v>
      </c>
      <c r="F210" s="119"/>
      <c r="G210" s="122">
        <v>25</v>
      </c>
    </row>
    <row r="211" spans="1:7" x14ac:dyDescent="0.25">
      <c r="A211" s="123"/>
      <c r="B211" s="124">
        <v>42905</v>
      </c>
      <c r="C211" s="121" t="s">
        <v>641</v>
      </c>
      <c r="D211" s="121" t="s">
        <v>8</v>
      </c>
      <c r="E211" s="121" t="s">
        <v>8</v>
      </c>
      <c r="F211" s="119"/>
      <c r="G211" s="122">
        <v>2410</v>
      </c>
    </row>
    <row r="212" spans="1:7" x14ac:dyDescent="0.25">
      <c r="A212" s="123"/>
      <c r="B212" s="124">
        <v>42906</v>
      </c>
      <c r="C212" s="121" t="s">
        <v>642</v>
      </c>
      <c r="D212" s="121" t="s">
        <v>8</v>
      </c>
      <c r="E212" s="121" t="s">
        <v>8</v>
      </c>
      <c r="F212" s="119"/>
      <c r="G212" s="122">
        <v>100</v>
      </c>
    </row>
    <row r="213" spans="1:7" x14ac:dyDescent="0.25">
      <c r="A213" s="123"/>
      <c r="B213" s="124">
        <v>42908</v>
      </c>
      <c r="C213" s="121" t="s">
        <v>649</v>
      </c>
      <c r="D213" s="121" t="s">
        <v>8</v>
      </c>
      <c r="E213" s="121" t="s">
        <v>8</v>
      </c>
      <c r="F213" s="119"/>
      <c r="G213" s="122">
        <v>500</v>
      </c>
    </row>
    <row r="214" spans="1:7" x14ac:dyDescent="0.25">
      <c r="A214" s="123"/>
      <c r="B214" s="124">
        <v>42909</v>
      </c>
      <c r="C214" s="121" t="s">
        <v>468</v>
      </c>
      <c r="D214" s="121" t="s">
        <v>8</v>
      </c>
      <c r="E214" s="121" t="s">
        <v>8</v>
      </c>
      <c r="F214" s="119"/>
      <c r="G214" s="122">
        <v>17.100000000000001</v>
      </c>
    </row>
    <row r="215" spans="1:7" x14ac:dyDescent="0.25">
      <c r="A215" s="123"/>
      <c r="B215" s="123"/>
      <c r="C215" s="121" t="s">
        <v>650</v>
      </c>
      <c r="D215" s="121" t="s">
        <v>8</v>
      </c>
      <c r="E215" s="121" t="s">
        <v>8</v>
      </c>
      <c r="F215" s="119"/>
      <c r="G215" s="122">
        <v>1100</v>
      </c>
    </row>
    <row r="216" spans="1:7" x14ac:dyDescent="0.25">
      <c r="A216" s="123"/>
      <c r="B216" s="124">
        <v>42911</v>
      </c>
      <c r="C216" s="121" t="s">
        <v>651</v>
      </c>
      <c r="D216" s="121" t="s">
        <v>8</v>
      </c>
      <c r="E216" s="121" t="s">
        <v>8</v>
      </c>
      <c r="F216" s="119"/>
      <c r="G216" s="122">
        <v>50</v>
      </c>
    </row>
    <row r="217" spans="1:7" x14ac:dyDescent="0.25">
      <c r="A217" s="123"/>
      <c r="B217" s="124">
        <v>42915</v>
      </c>
      <c r="C217" s="121" t="s">
        <v>501</v>
      </c>
      <c r="D217" s="121" t="s">
        <v>8</v>
      </c>
      <c r="E217" s="121" t="s">
        <v>8</v>
      </c>
      <c r="F217" s="119"/>
      <c r="G217" s="122">
        <v>200000</v>
      </c>
    </row>
    <row r="218" spans="1:7" x14ac:dyDescent="0.25">
      <c r="A218" s="123"/>
      <c r="B218" s="123"/>
      <c r="C218" s="121" t="s">
        <v>653</v>
      </c>
      <c r="D218" s="121" t="s">
        <v>8</v>
      </c>
      <c r="E218" s="121" t="s">
        <v>8</v>
      </c>
      <c r="F218" s="119"/>
      <c r="G218" s="122">
        <v>300.07</v>
      </c>
    </row>
    <row r="219" spans="1:7" x14ac:dyDescent="0.25">
      <c r="A219" s="123"/>
      <c r="B219" s="123"/>
      <c r="C219" s="121" t="s">
        <v>654</v>
      </c>
      <c r="D219" s="121" t="s">
        <v>8</v>
      </c>
      <c r="E219" s="121" t="s">
        <v>8</v>
      </c>
      <c r="F219" s="119"/>
      <c r="G219" s="122">
        <v>200</v>
      </c>
    </row>
    <row r="220" spans="1:7" x14ac:dyDescent="0.25">
      <c r="A220" s="123"/>
      <c r="B220" s="123"/>
      <c r="C220" s="121" t="s">
        <v>661</v>
      </c>
      <c r="D220" s="121" t="s">
        <v>8</v>
      </c>
      <c r="E220" s="121" t="s">
        <v>8</v>
      </c>
      <c r="F220" s="119"/>
      <c r="G220" s="122">
        <v>100</v>
      </c>
    </row>
    <row r="221" spans="1:7" x14ac:dyDescent="0.25">
      <c r="A221" s="123"/>
      <c r="B221" s="124">
        <v>42917</v>
      </c>
      <c r="C221" s="121" t="s">
        <v>662</v>
      </c>
      <c r="D221" s="121" t="s">
        <v>8</v>
      </c>
      <c r="E221" s="121" t="s">
        <v>8</v>
      </c>
      <c r="F221" s="119"/>
      <c r="G221" s="122">
        <v>250</v>
      </c>
    </row>
    <row r="222" spans="1:7" x14ac:dyDescent="0.25">
      <c r="A222" s="123"/>
      <c r="B222" s="124">
        <v>42918</v>
      </c>
      <c r="C222" s="121" t="s">
        <v>663</v>
      </c>
      <c r="D222" s="121" t="s">
        <v>8</v>
      </c>
      <c r="E222" s="121" t="s">
        <v>8</v>
      </c>
      <c r="F222" s="119"/>
      <c r="G222" s="122">
        <v>100</v>
      </c>
    </row>
    <row r="223" spans="1:7" x14ac:dyDescent="0.25">
      <c r="A223" s="123"/>
      <c r="B223" s="124">
        <v>42919</v>
      </c>
      <c r="C223" s="121" t="s">
        <v>666</v>
      </c>
      <c r="D223" s="121" t="s">
        <v>8</v>
      </c>
      <c r="E223" s="121" t="s">
        <v>8</v>
      </c>
      <c r="F223" s="119"/>
      <c r="G223" s="122">
        <v>300</v>
      </c>
    </row>
    <row r="224" spans="1:7" x14ac:dyDescent="0.25">
      <c r="A224" s="123"/>
      <c r="B224" s="124">
        <v>42920</v>
      </c>
      <c r="C224" s="121" t="s">
        <v>667</v>
      </c>
      <c r="D224" s="121" t="s">
        <v>8</v>
      </c>
      <c r="E224" s="121" t="s">
        <v>8</v>
      </c>
      <c r="F224" s="119"/>
      <c r="G224" s="122">
        <v>500</v>
      </c>
    </row>
    <row r="225" spans="1:7" x14ac:dyDescent="0.25">
      <c r="A225" s="123"/>
      <c r="B225" s="124">
        <v>42921</v>
      </c>
      <c r="C225" s="121" t="s">
        <v>668</v>
      </c>
      <c r="D225" s="121" t="s">
        <v>8</v>
      </c>
      <c r="E225" s="121" t="s">
        <v>8</v>
      </c>
      <c r="F225" s="119"/>
      <c r="G225" s="122">
        <v>1000</v>
      </c>
    </row>
    <row r="226" spans="1:7" x14ac:dyDescent="0.25">
      <c r="A226" s="123"/>
      <c r="B226" s="124">
        <v>42929</v>
      </c>
      <c r="C226" s="121" t="s">
        <v>677</v>
      </c>
      <c r="D226" s="121" t="s">
        <v>8</v>
      </c>
      <c r="E226" s="121" t="s">
        <v>8</v>
      </c>
      <c r="F226" s="119"/>
      <c r="G226" s="122">
        <v>500</v>
      </c>
    </row>
    <row r="227" spans="1:7" x14ac:dyDescent="0.25">
      <c r="A227" s="123"/>
      <c r="B227" s="123"/>
      <c r="C227" s="121" t="s">
        <v>678</v>
      </c>
      <c r="D227" s="121" t="s">
        <v>8</v>
      </c>
      <c r="E227" s="121" t="s">
        <v>8</v>
      </c>
      <c r="F227" s="119"/>
      <c r="G227" s="122">
        <v>1200</v>
      </c>
    </row>
    <row r="228" spans="1:7" x14ac:dyDescent="0.25">
      <c r="A228" s="123"/>
      <c r="B228" s="123"/>
      <c r="C228" s="121" t="s">
        <v>700</v>
      </c>
      <c r="D228" s="121" t="s">
        <v>8</v>
      </c>
      <c r="E228" s="121" t="s">
        <v>8</v>
      </c>
      <c r="F228" s="119"/>
      <c r="G228" s="122">
        <v>300</v>
      </c>
    </row>
    <row r="229" spans="1:7" x14ac:dyDescent="0.25">
      <c r="A229" s="123"/>
      <c r="B229" s="124">
        <v>42930</v>
      </c>
      <c r="C229" s="121" t="s">
        <v>701</v>
      </c>
      <c r="D229" s="121" t="s">
        <v>8</v>
      </c>
      <c r="E229" s="121" t="s">
        <v>8</v>
      </c>
      <c r="F229" s="119"/>
      <c r="G229" s="122">
        <v>500</v>
      </c>
    </row>
    <row r="230" spans="1:7" x14ac:dyDescent="0.25">
      <c r="A230" s="123"/>
      <c r="B230" s="124">
        <v>42938</v>
      </c>
      <c r="C230" s="121" t="s">
        <v>699</v>
      </c>
      <c r="D230" s="121" t="s">
        <v>8</v>
      </c>
      <c r="E230" s="121" t="s">
        <v>8</v>
      </c>
      <c r="F230" s="119"/>
      <c r="G230" s="122">
        <v>500</v>
      </c>
    </row>
    <row r="231" spans="1:7" x14ac:dyDescent="0.25">
      <c r="A231" s="123"/>
      <c r="B231" s="124">
        <v>42940</v>
      </c>
      <c r="C231" s="121" t="s">
        <v>468</v>
      </c>
      <c r="D231" s="121" t="s">
        <v>8</v>
      </c>
      <c r="E231" s="121" t="s">
        <v>8</v>
      </c>
      <c r="F231" s="119"/>
      <c r="G231" s="122">
        <v>200</v>
      </c>
    </row>
    <row r="232" spans="1:7" x14ac:dyDescent="0.25">
      <c r="A232" s="123"/>
      <c r="B232" s="124">
        <v>42947</v>
      </c>
      <c r="C232" s="121" t="s">
        <v>709</v>
      </c>
      <c r="D232" s="121" t="s">
        <v>8</v>
      </c>
      <c r="E232" s="121" t="s">
        <v>8</v>
      </c>
      <c r="F232" s="119"/>
      <c r="G232" s="122">
        <v>200.07</v>
      </c>
    </row>
    <row r="233" spans="1:7" x14ac:dyDescent="0.25">
      <c r="A233" s="123"/>
      <c r="B233" s="123"/>
      <c r="C233" s="121" t="s">
        <v>713</v>
      </c>
      <c r="D233" s="121" t="s">
        <v>8</v>
      </c>
      <c r="E233" s="121" t="s">
        <v>8</v>
      </c>
      <c r="F233" s="119"/>
      <c r="G233" s="122">
        <v>100</v>
      </c>
    </row>
    <row r="234" spans="1:7" x14ac:dyDescent="0.25">
      <c r="A234" s="123"/>
      <c r="B234" s="123"/>
      <c r="C234" s="121" t="s">
        <v>714</v>
      </c>
      <c r="D234" s="121" t="s">
        <v>8</v>
      </c>
      <c r="E234" s="121" t="s">
        <v>8</v>
      </c>
      <c r="F234" s="119"/>
      <c r="G234" s="122">
        <v>400</v>
      </c>
    </row>
    <row r="235" spans="1:7" x14ac:dyDescent="0.25">
      <c r="A235" s="123"/>
      <c r="B235" s="124">
        <v>42950</v>
      </c>
      <c r="C235" s="121" t="s">
        <v>715</v>
      </c>
      <c r="D235" s="121" t="s">
        <v>8</v>
      </c>
      <c r="E235" s="121" t="s">
        <v>8</v>
      </c>
      <c r="F235" s="119"/>
      <c r="G235" s="122">
        <v>30</v>
      </c>
    </row>
    <row r="236" spans="1:7" x14ac:dyDescent="0.25">
      <c r="A236" s="123"/>
      <c r="B236" s="123"/>
      <c r="C236" s="121" t="s">
        <v>716</v>
      </c>
      <c r="D236" s="121" t="s">
        <v>8</v>
      </c>
      <c r="E236" s="121" t="s">
        <v>8</v>
      </c>
      <c r="F236" s="119"/>
      <c r="G236" s="122">
        <v>200</v>
      </c>
    </row>
    <row r="237" spans="1:7" x14ac:dyDescent="0.25">
      <c r="A237" s="123"/>
      <c r="B237" s="123"/>
      <c r="C237" s="121" t="s">
        <v>717</v>
      </c>
      <c r="D237" s="121" t="s">
        <v>8</v>
      </c>
      <c r="E237" s="121" t="s">
        <v>8</v>
      </c>
      <c r="F237" s="119"/>
      <c r="G237" s="122">
        <v>100</v>
      </c>
    </row>
    <row r="238" spans="1:7" x14ac:dyDescent="0.25">
      <c r="A238" s="123"/>
      <c r="B238" s="124">
        <v>42954</v>
      </c>
      <c r="C238" s="121" t="s">
        <v>726</v>
      </c>
      <c r="D238" s="121" t="s">
        <v>8</v>
      </c>
      <c r="E238" s="121" t="s">
        <v>8</v>
      </c>
      <c r="F238" s="119"/>
      <c r="G238" s="122">
        <v>1000</v>
      </c>
    </row>
    <row r="239" spans="1:7" x14ac:dyDescent="0.25">
      <c r="A239" s="123"/>
      <c r="B239" s="124">
        <v>42957</v>
      </c>
      <c r="C239" s="121" t="s">
        <v>746</v>
      </c>
      <c r="D239" s="121" t="s">
        <v>8</v>
      </c>
      <c r="E239" s="121" t="s">
        <v>8</v>
      </c>
      <c r="F239" s="119"/>
      <c r="G239" s="122">
        <v>10000</v>
      </c>
    </row>
    <row r="240" spans="1:7" x14ac:dyDescent="0.25">
      <c r="A240" s="123"/>
      <c r="B240" s="123"/>
      <c r="C240" s="121" t="s">
        <v>747</v>
      </c>
      <c r="D240" s="121" t="s">
        <v>8</v>
      </c>
      <c r="E240" s="121" t="s">
        <v>8</v>
      </c>
      <c r="F240" s="119"/>
      <c r="G240" s="122">
        <v>500</v>
      </c>
    </row>
    <row r="241" spans="1:7" x14ac:dyDescent="0.25">
      <c r="A241" s="123"/>
      <c r="B241" s="124">
        <v>42964</v>
      </c>
      <c r="C241" s="121" t="s">
        <v>753</v>
      </c>
      <c r="D241" s="121" t="s">
        <v>8</v>
      </c>
      <c r="E241" s="121" t="s">
        <v>8</v>
      </c>
      <c r="F241" s="119"/>
      <c r="G241" s="122">
        <v>500</v>
      </c>
    </row>
    <row r="242" spans="1:7" x14ac:dyDescent="0.25">
      <c r="A242" s="123"/>
      <c r="B242" s="123"/>
      <c r="C242" s="121" t="s">
        <v>754</v>
      </c>
      <c r="D242" s="121" t="s">
        <v>8</v>
      </c>
      <c r="E242" s="121" t="s">
        <v>8</v>
      </c>
      <c r="F242" s="119"/>
      <c r="G242" s="122">
        <v>100</v>
      </c>
    </row>
    <row r="243" spans="1:7" x14ac:dyDescent="0.25">
      <c r="A243" s="123"/>
      <c r="B243" s="123"/>
      <c r="C243" s="121" t="s">
        <v>755</v>
      </c>
      <c r="D243" s="121" t="s">
        <v>8</v>
      </c>
      <c r="E243" s="121" t="s">
        <v>8</v>
      </c>
      <c r="F243" s="119"/>
      <c r="G243" s="122">
        <v>1</v>
      </c>
    </row>
    <row r="244" spans="1:7" x14ac:dyDescent="0.25">
      <c r="A244" s="123"/>
      <c r="B244" s="124">
        <v>42968</v>
      </c>
      <c r="C244" s="121" t="s">
        <v>757</v>
      </c>
      <c r="D244" s="121" t="s">
        <v>8</v>
      </c>
      <c r="E244" s="121" t="s">
        <v>8</v>
      </c>
      <c r="F244" s="119"/>
      <c r="G244" s="122">
        <v>300</v>
      </c>
    </row>
    <row r="245" spans="1:7" x14ac:dyDescent="0.25">
      <c r="A245" s="123"/>
      <c r="B245" s="123"/>
      <c r="C245" s="121" t="s">
        <v>758</v>
      </c>
      <c r="D245" s="121" t="s">
        <v>8</v>
      </c>
      <c r="E245" s="121" t="s">
        <v>8</v>
      </c>
      <c r="F245" s="119"/>
      <c r="G245" s="122">
        <v>301</v>
      </c>
    </row>
    <row r="246" spans="1:7" x14ac:dyDescent="0.25">
      <c r="A246" s="123"/>
      <c r="B246" s="123"/>
      <c r="C246" s="121" t="s">
        <v>759</v>
      </c>
      <c r="D246" s="121" t="s">
        <v>8</v>
      </c>
      <c r="E246" s="121" t="s">
        <v>8</v>
      </c>
      <c r="F246" s="119"/>
      <c r="G246" s="122">
        <v>140</v>
      </c>
    </row>
    <row r="247" spans="1:7" x14ac:dyDescent="0.25">
      <c r="A247" s="123"/>
      <c r="B247" s="124">
        <v>42971</v>
      </c>
      <c r="C247" s="121" t="s">
        <v>761</v>
      </c>
      <c r="D247" s="121" t="s">
        <v>8</v>
      </c>
      <c r="E247" s="121" t="s">
        <v>8</v>
      </c>
      <c r="F247" s="119"/>
      <c r="G247" s="122">
        <v>600</v>
      </c>
    </row>
    <row r="248" spans="1:7" x14ac:dyDescent="0.25">
      <c r="A248" s="123"/>
      <c r="B248" s="124">
        <v>42975</v>
      </c>
      <c r="C248" s="121" t="s">
        <v>765</v>
      </c>
      <c r="D248" s="121" t="s">
        <v>8</v>
      </c>
      <c r="E248" s="121" t="s">
        <v>8</v>
      </c>
      <c r="F248" s="119"/>
      <c r="G248" s="122">
        <v>200.07</v>
      </c>
    </row>
    <row r="249" spans="1:7" x14ac:dyDescent="0.25">
      <c r="A249" s="123"/>
      <c r="B249" s="124">
        <v>42978</v>
      </c>
      <c r="C249" s="121" t="s">
        <v>768</v>
      </c>
      <c r="D249" s="121" t="s">
        <v>8</v>
      </c>
      <c r="E249" s="121" t="s">
        <v>8</v>
      </c>
      <c r="F249" s="119"/>
      <c r="G249" s="122">
        <v>100</v>
      </c>
    </row>
    <row r="250" spans="1:7" x14ac:dyDescent="0.25">
      <c r="A250" s="123"/>
      <c r="B250" s="124">
        <v>42982</v>
      </c>
      <c r="C250" s="121" t="s">
        <v>770</v>
      </c>
      <c r="D250" s="121" t="s">
        <v>8</v>
      </c>
      <c r="E250" s="121" t="s">
        <v>8</v>
      </c>
      <c r="F250" s="119"/>
      <c r="G250" s="122">
        <v>300</v>
      </c>
    </row>
    <row r="251" spans="1:7" x14ac:dyDescent="0.25">
      <c r="A251" s="123"/>
      <c r="B251" s="124">
        <v>42985</v>
      </c>
      <c r="C251" s="121" t="s">
        <v>777</v>
      </c>
      <c r="D251" s="121" t="s">
        <v>8</v>
      </c>
      <c r="E251" s="121" t="s">
        <v>8</v>
      </c>
      <c r="F251" s="119"/>
      <c r="G251" s="122">
        <v>150</v>
      </c>
    </row>
    <row r="252" spans="1:7" x14ac:dyDescent="0.25">
      <c r="A252" s="123"/>
      <c r="B252" s="123"/>
      <c r="C252" s="121" t="s">
        <v>778</v>
      </c>
      <c r="D252" s="121" t="s">
        <v>8</v>
      </c>
      <c r="E252" s="121" t="s">
        <v>8</v>
      </c>
      <c r="F252" s="119"/>
      <c r="G252" s="122">
        <v>1000</v>
      </c>
    </row>
    <row r="253" spans="1:7" x14ac:dyDescent="0.25">
      <c r="A253" s="123"/>
      <c r="B253" s="124">
        <v>42989</v>
      </c>
      <c r="C253" s="121" t="s">
        <v>779</v>
      </c>
      <c r="D253" s="121" t="s">
        <v>8</v>
      </c>
      <c r="E253" s="121" t="s">
        <v>8</v>
      </c>
      <c r="F253" s="119"/>
      <c r="G253" s="122">
        <v>474</v>
      </c>
    </row>
    <row r="254" spans="1:7" x14ac:dyDescent="0.25">
      <c r="A254" s="123"/>
      <c r="B254" s="123"/>
      <c r="C254" s="121" t="s">
        <v>780</v>
      </c>
      <c r="D254" s="121" t="s">
        <v>8</v>
      </c>
      <c r="E254" s="121" t="s">
        <v>8</v>
      </c>
      <c r="F254" s="119"/>
      <c r="G254" s="122">
        <v>100</v>
      </c>
    </row>
    <row r="255" spans="1:7" x14ac:dyDescent="0.25">
      <c r="A255" s="123"/>
      <c r="B255" s="124">
        <v>42992</v>
      </c>
      <c r="C255" s="121" t="s">
        <v>468</v>
      </c>
      <c r="D255" s="121" t="s">
        <v>8</v>
      </c>
      <c r="E255" s="121" t="s">
        <v>8</v>
      </c>
      <c r="F255" s="119"/>
      <c r="G255" s="122">
        <v>40.6</v>
      </c>
    </row>
    <row r="256" spans="1:7" x14ac:dyDescent="0.25">
      <c r="A256" s="123"/>
      <c r="B256" s="124">
        <v>42997</v>
      </c>
      <c r="C256" s="121" t="s">
        <v>785</v>
      </c>
      <c r="D256" s="121" t="s">
        <v>8</v>
      </c>
      <c r="E256" s="121" t="s">
        <v>8</v>
      </c>
      <c r="F256" s="119"/>
      <c r="G256" s="122">
        <v>1181</v>
      </c>
    </row>
    <row r="257" spans="1:7" x14ac:dyDescent="0.25">
      <c r="A257" s="123"/>
      <c r="B257" s="123"/>
      <c r="C257" s="121" t="s">
        <v>786</v>
      </c>
      <c r="D257" s="121" t="s">
        <v>8</v>
      </c>
      <c r="E257" s="121" t="s">
        <v>8</v>
      </c>
      <c r="F257" s="119"/>
      <c r="G257" s="122">
        <v>6380</v>
      </c>
    </row>
    <row r="258" spans="1:7" x14ac:dyDescent="0.25">
      <c r="A258" s="123"/>
      <c r="B258" s="123"/>
      <c r="C258" s="121" t="s">
        <v>787</v>
      </c>
      <c r="D258" s="121" t="s">
        <v>8</v>
      </c>
      <c r="E258" s="121" t="s">
        <v>8</v>
      </c>
      <c r="F258" s="119"/>
      <c r="G258" s="122">
        <v>2516</v>
      </c>
    </row>
    <row r="259" spans="1:7" x14ac:dyDescent="0.25">
      <c r="A259" s="123"/>
      <c r="B259" s="123"/>
      <c r="C259" s="121" t="s">
        <v>788</v>
      </c>
      <c r="D259" s="121" t="s">
        <v>8</v>
      </c>
      <c r="E259" s="121" t="s">
        <v>8</v>
      </c>
      <c r="F259" s="119"/>
      <c r="G259" s="122">
        <v>144</v>
      </c>
    </row>
    <row r="260" spans="1:7" x14ac:dyDescent="0.25">
      <c r="A260" s="123"/>
      <c r="B260" s="124">
        <v>42999</v>
      </c>
      <c r="C260" s="121" t="s">
        <v>789</v>
      </c>
      <c r="D260" s="121" t="s">
        <v>8</v>
      </c>
      <c r="E260" s="121" t="s">
        <v>8</v>
      </c>
      <c r="F260" s="119"/>
      <c r="G260" s="122">
        <v>710</v>
      </c>
    </row>
    <row r="261" spans="1:7" x14ac:dyDescent="0.25">
      <c r="A261" s="123"/>
      <c r="B261" s="123"/>
      <c r="C261" s="121" t="s">
        <v>790</v>
      </c>
      <c r="D261" s="121" t="s">
        <v>8</v>
      </c>
      <c r="E261" s="121" t="s">
        <v>8</v>
      </c>
      <c r="F261" s="119"/>
      <c r="G261" s="122">
        <v>4345</v>
      </c>
    </row>
    <row r="262" spans="1:7" x14ac:dyDescent="0.25">
      <c r="A262" s="123"/>
      <c r="B262" s="123"/>
      <c r="C262" s="121" t="s">
        <v>791</v>
      </c>
      <c r="D262" s="121" t="s">
        <v>8</v>
      </c>
      <c r="E262" s="121" t="s">
        <v>8</v>
      </c>
      <c r="F262" s="119"/>
      <c r="G262" s="122">
        <v>1675</v>
      </c>
    </row>
    <row r="263" spans="1:7" x14ac:dyDescent="0.25">
      <c r="A263" s="123"/>
      <c r="B263" s="124">
        <v>43000</v>
      </c>
      <c r="C263" s="121" t="s">
        <v>468</v>
      </c>
      <c r="D263" s="121" t="s">
        <v>8</v>
      </c>
      <c r="E263" s="121" t="s">
        <v>8</v>
      </c>
      <c r="F263" s="119"/>
      <c r="G263" s="122">
        <v>9.4</v>
      </c>
    </row>
    <row r="264" spans="1:7" x14ac:dyDescent="0.25">
      <c r="A264" s="123"/>
      <c r="B264" s="124">
        <v>43003</v>
      </c>
      <c r="C264" s="121" t="s">
        <v>794</v>
      </c>
      <c r="D264" s="121" t="s">
        <v>8</v>
      </c>
      <c r="E264" s="121" t="s">
        <v>8</v>
      </c>
      <c r="F264" s="119"/>
      <c r="G264" s="122">
        <v>550</v>
      </c>
    </row>
    <row r="265" spans="1:7" x14ac:dyDescent="0.25">
      <c r="A265" s="123"/>
      <c r="B265" s="123"/>
      <c r="C265" s="121" t="s">
        <v>795</v>
      </c>
      <c r="D265" s="121" t="s">
        <v>8</v>
      </c>
      <c r="E265" s="121" t="s">
        <v>8</v>
      </c>
      <c r="F265" s="119"/>
      <c r="G265" s="122">
        <v>500</v>
      </c>
    </row>
    <row r="266" spans="1:7" x14ac:dyDescent="0.25">
      <c r="A266" s="123"/>
      <c r="B266" s="123"/>
      <c r="C266" s="121" t="s">
        <v>796</v>
      </c>
      <c r="D266" s="121" t="s">
        <v>8</v>
      </c>
      <c r="E266" s="121" t="s">
        <v>8</v>
      </c>
      <c r="F266" s="119"/>
      <c r="G266" s="122">
        <v>128</v>
      </c>
    </row>
    <row r="267" spans="1:7" x14ac:dyDescent="0.25">
      <c r="A267" s="123"/>
      <c r="B267" s="123"/>
      <c r="C267" s="121" t="s">
        <v>797</v>
      </c>
      <c r="D267" s="121" t="s">
        <v>8</v>
      </c>
      <c r="E267" s="121" t="s">
        <v>8</v>
      </c>
      <c r="F267" s="119"/>
      <c r="G267" s="122">
        <v>968</v>
      </c>
    </row>
    <row r="268" spans="1:7" x14ac:dyDescent="0.25">
      <c r="A268" s="123"/>
      <c r="B268" s="124">
        <v>43010</v>
      </c>
      <c r="C268" s="121" t="s">
        <v>850</v>
      </c>
      <c r="D268" s="121" t="s">
        <v>8</v>
      </c>
      <c r="E268" s="121" t="s">
        <v>8</v>
      </c>
      <c r="F268" s="119"/>
      <c r="G268" s="122">
        <v>2000</v>
      </c>
    </row>
    <row r="269" spans="1:7" x14ac:dyDescent="0.25">
      <c r="A269" s="123"/>
      <c r="B269" s="124">
        <v>43016</v>
      </c>
      <c r="C269" s="121" t="s">
        <v>867</v>
      </c>
      <c r="D269" s="121" t="s">
        <v>868</v>
      </c>
      <c r="E269" s="121" t="s">
        <v>8</v>
      </c>
      <c r="F269" s="119"/>
      <c r="G269" s="122">
        <v>500</v>
      </c>
    </row>
    <row r="270" spans="1:7" x14ac:dyDescent="0.25">
      <c r="A270" s="123"/>
      <c r="B270" s="124">
        <v>43019</v>
      </c>
      <c r="C270" s="121" t="s">
        <v>468</v>
      </c>
      <c r="D270" s="121" t="s">
        <v>8</v>
      </c>
      <c r="E270" s="121" t="s">
        <v>8</v>
      </c>
      <c r="F270" s="119"/>
      <c r="G270" s="122">
        <v>8.75</v>
      </c>
    </row>
    <row r="271" spans="1:7" x14ac:dyDescent="0.25">
      <c r="A271" s="123"/>
      <c r="B271" s="124">
        <v>43032</v>
      </c>
      <c r="C271" s="121" t="s">
        <v>991</v>
      </c>
      <c r="D271" s="121" t="s">
        <v>8</v>
      </c>
      <c r="E271" s="121" t="s">
        <v>8</v>
      </c>
      <c r="F271" s="119"/>
      <c r="G271" s="122">
        <v>3000</v>
      </c>
    </row>
    <row r="272" spans="1:7" x14ac:dyDescent="0.25">
      <c r="A272" s="123"/>
      <c r="B272" s="124">
        <v>43035</v>
      </c>
      <c r="C272" s="121" t="s">
        <v>501</v>
      </c>
      <c r="D272" s="121" t="s">
        <v>8</v>
      </c>
      <c r="E272" s="121" t="s">
        <v>8</v>
      </c>
      <c r="F272" s="119"/>
      <c r="G272" s="122">
        <v>300000</v>
      </c>
    </row>
    <row r="273" spans="1:7" x14ac:dyDescent="0.25">
      <c r="A273" s="123"/>
      <c r="B273" s="124">
        <v>43061</v>
      </c>
      <c r="C273" s="121" t="s">
        <v>1096</v>
      </c>
      <c r="D273" s="121" t="s">
        <v>8</v>
      </c>
      <c r="E273" s="121" t="s">
        <v>8</v>
      </c>
      <c r="F273" s="119"/>
      <c r="G273" s="122">
        <v>223487.5</v>
      </c>
    </row>
    <row r="274" spans="1:7" x14ac:dyDescent="0.25">
      <c r="A274" s="123"/>
      <c r="B274" s="124">
        <v>43070</v>
      </c>
      <c r="C274" s="121" t="s">
        <v>1106</v>
      </c>
      <c r="D274" s="121" t="s">
        <v>8</v>
      </c>
      <c r="E274" s="121" t="s">
        <v>8</v>
      </c>
      <c r="F274" s="119"/>
      <c r="G274" s="122">
        <v>9100</v>
      </c>
    </row>
    <row r="275" spans="1:7" x14ac:dyDescent="0.25">
      <c r="A275" s="123"/>
      <c r="B275" s="124">
        <v>43083</v>
      </c>
      <c r="C275" s="121" t="s">
        <v>501</v>
      </c>
      <c r="D275" s="121" t="s">
        <v>8</v>
      </c>
      <c r="E275" s="121" t="s">
        <v>8</v>
      </c>
      <c r="F275" s="119"/>
      <c r="G275" s="122">
        <v>200000</v>
      </c>
    </row>
    <row r="276" spans="1:7" x14ac:dyDescent="0.25">
      <c r="A276" s="123"/>
      <c r="B276" s="124">
        <v>43091</v>
      </c>
      <c r="C276" s="121" t="s">
        <v>1150</v>
      </c>
      <c r="D276" s="121" t="s">
        <v>8</v>
      </c>
      <c r="E276" s="121" t="s">
        <v>8</v>
      </c>
      <c r="F276" s="119"/>
      <c r="G276" s="122">
        <v>15000</v>
      </c>
    </row>
    <row r="277" spans="1:7" x14ac:dyDescent="0.25">
      <c r="A277" s="121" t="s">
        <v>67</v>
      </c>
      <c r="B277" s="119"/>
      <c r="C277" s="119"/>
      <c r="D277" s="119"/>
      <c r="E277" s="119"/>
      <c r="F277" s="119"/>
      <c r="G277" s="122">
        <v>1444422.2799999998</v>
      </c>
    </row>
    <row r="278" spans="1:7" x14ac:dyDescent="0.25">
      <c r="A278" s="121" t="s">
        <v>64</v>
      </c>
      <c r="B278" s="124">
        <v>42745</v>
      </c>
      <c r="C278" s="121" t="s">
        <v>23</v>
      </c>
      <c r="D278" s="121" t="s">
        <v>8</v>
      </c>
      <c r="E278" s="121" t="s">
        <v>8</v>
      </c>
      <c r="F278" s="119"/>
      <c r="G278" s="122">
        <v>100</v>
      </c>
    </row>
    <row r="279" spans="1:7" x14ac:dyDescent="0.25">
      <c r="A279" s="123"/>
      <c r="B279" s="123"/>
      <c r="C279" s="121" t="s">
        <v>65</v>
      </c>
      <c r="D279" s="121" t="s">
        <v>8</v>
      </c>
      <c r="E279" s="121" t="s">
        <v>8</v>
      </c>
      <c r="F279" s="119"/>
      <c r="G279" s="122">
        <v>500</v>
      </c>
    </row>
    <row r="280" spans="1:7" x14ac:dyDescent="0.25">
      <c r="A280" s="123"/>
      <c r="B280" s="123"/>
      <c r="C280" s="121" t="s">
        <v>69</v>
      </c>
      <c r="D280" s="121" t="s">
        <v>70</v>
      </c>
      <c r="E280" s="121" t="s">
        <v>8</v>
      </c>
      <c r="F280" s="119"/>
      <c r="G280" s="122">
        <v>1000</v>
      </c>
    </row>
    <row r="281" spans="1:7" x14ac:dyDescent="0.25">
      <c r="A281" s="123"/>
      <c r="B281" s="123"/>
      <c r="C281" s="121" t="s">
        <v>71</v>
      </c>
      <c r="D281" s="121" t="s">
        <v>72</v>
      </c>
      <c r="E281" s="121" t="s">
        <v>8</v>
      </c>
      <c r="F281" s="119"/>
      <c r="G281" s="122">
        <v>200</v>
      </c>
    </row>
    <row r="282" spans="1:7" x14ac:dyDescent="0.25">
      <c r="A282" s="123"/>
      <c r="B282" s="123"/>
      <c r="C282" s="121" t="s">
        <v>73</v>
      </c>
      <c r="D282" s="121" t="s">
        <v>74</v>
      </c>
      <c r="E282" s="121" t="s">
        <v>8</v>
      </c>
      <c r="F282" s="119"/>
      <c r="G282" s="122">
        <v>500</v>
      </c>
    </row>
    <row r="283" spans="1:7" x14ac:dyDescent="0.25">
      <c r="A283" s="123"/>
      <c r="B283" s="123"/>
      <c r="C283" s="121" t="s">
        <v>75</v>
      </c>
      <c r="D283" s="121" t="s">
        <v>76</v>
      </c>
      <c r="E283" s="121" t="s">
        <v>8</v>
      </c>
      <c r="F283" s="119"/>
      <c r="G283" s="122">
        <v>500</v>
      </c>
    </row>
    <row r="284" spans="1:7" x14ac:dyDescent="0.25">
      <c r="A284" s="123"/>
      <c r="B284" s="124">
        <v>42746</v>
      </c>
      <c r="C284" s="121" t="s">
        <v>78</v>
      </c>
      <c r="D284" s="121" t="s">
        <v>79</v>
      </c>
      <c r="E284" s="121" t="s">
        <v>8</v>
      </c>
      <c r="F284" s="119"/>
      <c r="G284" s="122">
        <v>1000</v>
      </c>
    </row>
    <row r="285" spans="1:7" x14ac:dyDescent="0.25">
      <c r="A285" s="123"/>
      <c r="B285" s="123"/>
      <c r="C285" s="121" t="s">
        <v>77</v>
      </c>
      <c r="D285" s="121" t="s">
        <v>8</v>
      </c>
      <c r="E285" s="121" t="s">
        <v>8</v>
      </c>
      <c r="F285" s="119"/>
      <c r="G285" s="122">
        <v>30</v>
      </c>
    </row>
    <row r="286" spans="1:7" x14ac:dyDescent="0.25">
      <c r="A286" s="123"/>
      <c r="B286" s="123"/>
      <c r="C286" s="121" t="s">
        <v>81</v>
      </c>
      <c r="D286" s="121" t="s">
        <v>39</v>
      </c>
      <c r="E286" s="121" t="s">
        <v>8</v>
      </c>
      <c r="F286" s="119"/>
      <c r="G286" s="122">
        <v>1000</v>
      </c>
    </row>
    <row r="287" spans="1:7" x14ac:dyDescent="0.25">
      <c r="A287" s="123"/>
      <c r="B287" s="123"/>
      <c r="C287" s="121" t="s">
        <v>82</v>
      </c>
      <c r="D287" s="121" t="s">
        <v>83</v>
      </c>
      <c r="E287" s="121" t="s">
        <v>8</v>
      </c>
      <c r="F287" s="119"/>
      <c r="G287" s="122">
        <v>200</v>
      </c>
    </row>
    <row r="288" spans="1:7" x14ac:dyDescent="0.25">
      <c r="A288" s="123"/>
      <c r="B288" s="123"/>
      <c r="C288" s="121" t="s">
        <v>84</v>
      </c>
      <c r="D288" s="121" t="s">
        <v>85</v>
      </c>
      <c r="E288" s="121" t="s">
        <v>8</v>
      </c>
      <c r="F288" s="119"/>
      <c r="G288" s="122">
        <v>1000</v>
      </c>
    </row>
    <row r="289" spans="1:7" x14ac:dyDescent="0.25">
      <c r="A289" s="123"/>
      <c r="B289" s="123"/>
      <c r="C289" s="121" t="s">
        <v>86</v>
      </c>
      <c r="D289" s="121" t="s">
        <v>87</v>
      </c>
      <c r="E289" s="121" t="s">
        <v>8</v>
      </c>
      <c r="F289" s="119"/>
      <c r="G289" s="122">
        <v>100</v>
      </c>
    </row>
    <row r="290" spans="1:7" x14ac:dyDescent="0.25">
      <c r="A290" s="123"/>
      <c r="B290" s="123"/>
      <c r="C290" s="121" t="s">
        <v>88</v>
      </c>
      <c r="D290" s="121" t="s">
        <v>48</v>
      </c>
      <c r="E290" s="121" t="s">
        <v>8</v>
      </c>
      <c r="F290" s="119"/>
      <c r="G290" s="122">
        <v>500</v>
      </c>
    </row>
    <row r="291" spans="1:7" x14ac:dyDescent="0.25">
      <c r="A291" s="123"/>
      <c r="B291" s="123"/>
      <c r="C291" s="121" t="s">
        <v>89</v>
      </c>
      <c r="D291" s="121" t="s">
        <v>39</v>
      </c>
      <c r="E291" s="121" t="s">
        <v>8</v>
      </c>
      <c r="F291" s="119"/>
      <c r="G291" s="122">
        <v>200</v>
      </c>
    </row>
    <row r="292" spans="1:7" x14ac:dyDescent="0.25">
      <c r="A292" s="123"/>
      <c r="B292" s="123"/>
      <c r="C292" s="121" t="s">
        <v>90</v>
      </c>
      <c r="D292" s="121" t="s">
        <v>91</v>
      </c>
      <c r="E292" s="121" t="s">
        <v>8</v>
      </c>
      <c r="F292" s="119"/>
      <c r="G292" s="122">
        <v>29</v>
      </c>
    </row>
    <row r="293" spans="1:7" x14ac:dyDescent="0.25">
      <c r="A293" s="123"/>
      <c r="B293" s="123"/>
      <c r="C293" s="121" t="s">
        <v>92</v>
      </c>
      <c r="D293" s="121" t="s">
        <v>93</v>
      </c>
      <c r="E293" s="121" t="s">
        <v>8</v>
      </c>
      <c r="F293" s="119"/>
      <c r="G293" s="122">
        <v>1000</v>
      </c>
    </row>
    <row r="294" spans="1:7" x14ac:dyDescent="0.25">
      <c r="A294" s="123"/>
      <c r="B294" s="123"/>
      <c r="C294" s="121" t="s">
        <v>94</v>
      </c>
      <c r="D294" s="121" t="s">
        <v>50</v>
      </c>
      <c r="E294" s="121" t="s">
        <v>8</v>
      </c>
      <c r="F294" s="119"/>
      <c r="G294" s="122">
        <v>100</v>
      </c>
    </row>
    <row r="295" spans="1:7" x14ac:dyDescent="0.25">
      <c r="A295" s="123"/>
      <c r="B295" s="123"/>
      <c r="C295" s="121" t="s">
        <v>95</v>
      </c>
      <c r="D295" s="121" t="s">
        <v>96</v>
      </c>
      <c r="E295" s="121" t="s">
        <v>8</v>
      </c>
      <c r="F295" s="119"/>
      <c r="G295" s="122">
        <v>1500</v>
      </c>
    </row>
    <row r="296" spans="1:7" x14ac:dyDescent="0.25">
      <c r="A296" s="123"/>
      <c r="B296" s="123"/>
      <c r="C296" s="121" t="s">
        <v>185</v>
      </c>
      <c r="D296" s="121" t="s">
        <v>8</v>
      </c>
      <c r="E296" s="121" t="s">
        <v>8</v>
      </c>
      <c r="F296" s="119"/>
      <c r="G296" s="122">
        <v>2000</v>
      </c>
    </row>
    <row r="297" spans="1:7" x14ac:dyDescent="0.25">
      <c r="A297" s="123"/>
      <c r="B297" s="124">
        <v>42747</v>
      </c>
      <c r="C297" s="121" t="s">
        <v>99</v>
      </c>
      <c r="D297" s="121" t="s">
        <v>8</v>
      </c>
      <c r="E297" s="121" t="s">
        <v>8</v>
      </c>
      <c r="F297" s="119"/>
      <c r="G297" s="122">
        <v>580</v>
      </c>
    </row>
    <row r="298" spans="1:7" x14ac:dyDescent="0.25">
      <c r="A298" s="123"/>
      <c r="B298" s="123"/>
      <c r="C298" s="121" t="s">
        <v>186</v>
      </c>
      <c r="D298" s="121" t="s">
        <v>8</v>
      </c>
      <c r="E298" s="121" t="s">
        <v>8</v>
      </c>
      <c r="F298" s="119"/>
      <c r="G298" s="122">
        <v>500</v>
      </c>
    </row>
    <row r="299" spans="1:7" x14ac:dyDescent="0.25">
      <c r="A299" s="123"/>
      <c r="B299" s="124">
        <v>42748</v>
      </c>
      <c r="C299" s="121" t="s">
        <v>100</v>
      </c>
      <c r="D299" s="121" t="s">
        <v>24</v>
      </c>
      <c r="E299" s="121" t="s">
        <v>33</v>
      </c>
      <c r="F299" s="121">
        <v>3000</v>
      </c>
      <c r="G299" s="122">
        <v>3000</v>
      </c>
    </row>
    <row r="300" spans="1:7" x14ac:dyDescent="0.25">
      <c r="A300" s="123"/>
      <c r="B300" s="123"/>
      <c r="C300" s="121" t="s">
        <v>119</v>
      </c>
      <c r="D300" s="121" t="s">
        <v>120</v>
      </c>
      <c r="E300" s="121" t="s">
        <v>8</v>
      </c>
      <c r="F300" s="119"/>
      <c r="G300" s="122">
        <v>400</v>
      </c>
    </row>
    <row r="301" spans="1:7" x14ac:dyDescent="0.25">
      <c r="A301" s="123"/>
      <c r="B301" s="123"/>
      <c r="C301" s="121" t="s">
        <v>145</v>
      </c>
      <c r="D301" s="121" t="s">
        <v>146</v>
      </c>
      <c r="E301" s="121" t="s">
        <v>8</v>
      </c>
      <c r="F301" s="119"/>
      <c r="G301" s="122">
        <v>100</v>
      </c>
    </row>
    <row r="302" spans="1:7" x14ac:dyDescent="0.25">
      <c r="A302" s="123"/>
      <c r="B302" s="123"/>
      <c r="C302" s="121" t="s">
        <v>165</v>
      </c>
      <c r="D302" s="121" t="s">
        <v>49</v>
      </c>
      <c r="E302" s="121" t="s">
        <v>8</v>
      </c>
      <c r="F302" s="119"/>
      <c r="G302" s="122">
        <v>100</v>
      </c>
    </row>
    <row r="303" spans="1:7" x14ac:dyDescent="0.25">
      <c r="A303" s="123"/>
      <c r="B303" s="124">
        <v>42751</v>
      </c>
      <c r="C303" s="121" t="s">
        <v>193</v>
      </c>
      <c r="D303" s="121" t="s">
        <v>8</v>
      </c>
      <c r="E303" s="121" t="s">
        <v>8</v>
      </c>
      <c r="F303" s="119"/>
      <c r="G303" s="122">
        <v>100</v>
      </c>
    </row>
    <row r="304" spans="1:7" x14ac:dyDescent="0.25">
      <c r="A304" s="123"/>
      <c r="B304" s="124">
        <v>42752</v>
      </c>
      <c r="C304" s="121" t="s">
        <v>178</v>
      </c>
      <c r="D304" s="121" t="s">
        <v>179</v>
      </c>
      <c r="E304" s="121" t="s">
        <v>8</v>
      </c>
      <c r="F304" s="119"/>
      <c r="G304" s="122">
        <v>500</v>
      </c>
    </row>
    <row r="305" spans="1:7" x14ac:dyDescent="0.25">
      <c r="A305" s="123"/>
      <c r="B305" s="123"/>
      <c r="C305" s="121" t="s">
        <v>180</v>
      </c>
      <c r="D305" s="121" t="s">
        <v>181</v>
      </c>
      <c r="E305" s="121" t="s">
        <v>8</v>
      </c>
      <c r="F305" s="119"/>
      <c r="G305" s="122">
        <v>200</v>
      </c>
    </row>
    <row r="306" spans="1:7" x14ac:dyDescent="0.25">
      <c r="A306" s="123"/>
      <c r="B306" s="123"/>
      <c r="C306" s="121" t="s">
        <v>201</v>
      </c>
      <c r="D306" s="121" t="s">
        <v>202</v>
      </c>
      <c r="E306" s="121" t="s">
        <v>8</v>
      </c>
      <c r="F306" s="119"/>
      <c r="G306" s="122">
        <v>200</v>
      </c>
    </row>
    <row r="307" spans="1:7" x14ac:dyDescent="0.25">
      <c r="A307" s="123"/>
      <c r="B307" s="123"/>
      <c r="C307" s="121" t="s">
        <v>208</v>
      </c>
      <c r="D307" s="121" t="s">
        <v>209</v>
      </c>
      <c r="E307" s="121" t="s">
        <v>20</v>
      </c>
      <c r="F307" s="121">
        <v>400</v>
      </c>
      <c r="G307" s="122">
        <v>400</v>
      </c>
    </row>
    <row r="308" spans="1:7" x14ac:dyDescent="0.25">
      <c r="A308" s="123"/>
      <c r="B308" s="123"/>
      <c r="C308" s="121" t="s">
        <v>210</v>
      </c>
      <c r="D308" s="121" t="s">
        <v>34</v>
      </c>
      <c r="E308" s="121" t="s">
        <v>8</v>
      </c>
      <c r="F308" s="119"/>
      <c r="G308" s="122">
        <v>1000</v>
      </c>
    </row>
    <row r="309" spans="1:7" x14ac:dyDescent="0.25">
      <c r="A309" s="123"/>
      <c r="B309" s="124">
        <v>42754</v>
      </c>
      <c r="C309" s="121" t="s">
        <v>191</v>
      </c>
      <c r="D309" s="121" t="s">
        <v>8</v>
      </c>
      <c r="E309" s="121" t="s">
        <v>8</v>
      </c>
      <c r="F309" s="119"/>
      <c r="G309" s="122">
        <v>1000</v>
      </c>
    </row>
    <row r="310" spans="1:7" x14ac:dyDescent="0.25">
      <c r="A310" s="123"/>
      <c r="B310" s="123"/>
      <c r="C310" s="121" t="s">
        <v>211</v>
      </c>
      <c r="D310" s="121" t="s">
        <v>27</v>
      </c>
      <c r="E310" s="121" t="s">
        <v>25</v>
      </c>
      <c r="F310" s="121">
        <v>100</v>
      </c>
      <c r="G310" s="122">
        <v>100</v>
      </c>
    </row>
    <row r="311" spans="1:7" x14ac:dyDescent="0.25">
      <c r="A311" s="123"/>
      <c r="B311" s="123"/>
      <c r="C311" s="121" t="s">
        <v>215</v>
      </c>
      <c r="D311" s="121" t="s">
        <v>122</v>
      </c>
      <c r="E311" s="121" t="s">
        <v>8</v>
      </c>
      <c r="F311" s="119"/>
      <c r="G311" s="122">
        <v>2000</v>
      </c>
    </row>
    <row r="312" spans="1:7" x14ac:dyDescent="0.25">
      <c r="A312" s="123"/>
      <c r="B312" s="123"/>
      <c r="C312" s="121" t="s">
        <v>220</v>
      </c>
      <c r="D312" s="121" t="s">
        <v>221</v>
      </c>
      <c r="E312" s="121" t="s">
        <v>8</v>
      </c>
      <c r="F312" s="119"/>
      <c r="G312" s="122">
        <v>500</v>
      </c>
    </row>
    <row r="313" spans="1:7" x14ac:dyDescent="0.25">
      <c r="A313" s="123"/>
      <c r="B313" s="123"/>
      <c r="C313" s="121" t="s">
        <v>227</v>
      </c>
      <c r="D313" s="121" t="s">
        <v>32</v>
      </c>
      <c r="E313" s="121" t="s">
        <v>22</v>
      </c>
      <c r="F313" s="121">
        <v>100</v>
      </c>
      <c r="G313" s="122">
        <v>100</v>
      </c>
    </row>
    <row r="314" spans="1:7" x14ac:dyDescent="0.25">
      <c r="A314" s="123"/>
      <c r="B314" s="124">
        <v>42755</v>
      </c>
      <c r="C314" s="121" t="s">
        <v>228</v>
      </c>
      <c r="D314" s="121" t="s">
        <v>8</v>
      </c>
      <c r="E314" s="121" t="s">
        <v>8</v>
      </c>
      <c r="F314" s="119"/>
      <c r="G314" s="122">
        <v>1000</v>
      </c>
    </row>
    <row r="315" spans="1:7" x14ac:dyDescent="0.25">
      <c r="A315" s="123"/>
      <c r="B315" s="123"/>
      <c r="C315" s="121" t="s">
        <v>194</v>
      </c>
      <c r="D315" s="121" t="s">
        <v>8</v>
      </c>
      <c r="E315" s="121" t="s">
        <v>8</v>
      </c>
      <c r="F315" s="119"/>
      <c r="G315" s="122">
        <v>350</v>
      </c>
    </row>
    <row r="316" spans="1:7" x14ac:dyDescent="0.25">
      <c r="A316" s="123"/>
      <c r="B316" s="124">
        <v>42762</v>
      </c>
      <c r="C316" s="121" t="s">
        <v>233</v>
      </c>
      <c r="D316" s="121" t="s">
        <v>8</v>
      </c>
      <c r="E316" s="121" t="s">
        <v>8</v>
      </c>
      <c r="F316" s="119"/>
      <c r="G316" s="122">
        <v>2000</v>
      </c>
    </row>
    <row r="317" spans="1:7" x14ac:dyDescent="0.25">
      <c r="A317" s="123"/>
      <c r="B317" s="124">
        <v>42765</v>
      </c>
      <c r="C317" s="121" t="s">
        <v>235</v>
      </c>
      <c r="D317" s="121" t="s">
        <v>16</v>
      </c>
      <c r="E317" s="121" t="s">
        <v>236</v>
      </c>
      <c r="F317" s="121">
        <v>300</v>
      </c>
      <c r="G317" s="122">
        <v>300</v>
      </c>
    </row>
    <row r="318" spans="1:7" x14ac:dyDescent="0.25">
      <c r="A318" s="123"/>
      <c r="B318" s="124">
        <v>42766</v>
      </c>
      <c r="C318" s="121" t="s">
        <v>145</v>
      </c>
      <c r="D318" s="121" t="s">
        <v>146</v>
      </c>
      <c r="E318" s="121" t="s">
        <v>8</v>
      </c>
      <c r="F318" s="119"/>
      <c r="G318" s="122">
        <v>50</v>
      </c>
    </row>
    <row r="319" spans="1:7" x14ac:dyDescent="0.25">
      <c r="A319" s="123"/>
      <c r="B319" s="123"/>
      <c r="C319" s="121" t="s">
        <v>178</v>
      </c>
      <c r="D319" s="121" t="s">
        <v>179</v>
      </c>
      <c r="E319" s="121" t="s">
        <v>8</v>
      </c>
      <c r="F319" s="119"/>
      <c r="G319" s="122">
        <v>122</v>
      </c>
    </row>
    <row r="320" spans="1:7" x14ac:dyDescent="0.25">
      <c r="A320" s="123"/>
      <c r="B320" s="124">
        <v>42767</v>
      </c>
      <c r="C320" s="121" t="s">
        <v>271</v>
      </c>
      <c r="D320" s="121" t="s">
        <v>272</v>
      </c>
      <c r="E320" s="121" t="s">
        <v>8</v>
      </c>
      <c r="F320" s="119"/>
      <c r="G320" s="122">
        <v>200</v>
      </c>
    </row>
    <row r="321" spans="1:7" x14ac:dyDescent="0.25">
      <c r="A321" s="123"/>
      <c r="B321" s="124">
        <v>42768</v>
      </c>
      <c r="C321" s="121" t="s">
        <v>268</v>
      </c>
      <c r="D321" s="121" t="s">
        <v>8</v>
      </c>
      <c r="E321" s="121" t="s">
        <v>8</v>
      </c>
      <c r="F321" s="119"/>
      <c r="G321" s="122">
        <v>13739</v>
      </c>
    </row>
    <row r="322" spans="1:7" x14ac:dyDescent="0.25">
      <c r="A322" s="121" t="s">
        <v>68</v>
      </c>
      <c r="B322" s="119"/>
      <c r="C322" s="119"/>
      <c r="D322" s="119"/>
      <c r="E322" s="119"/>
      <c r="F322" s="119"/>
      <c r="G322" s="122">
        <v>40000</v>
      </c>
    </row>
    <row r="323" spans="1:7" x14ac:dyDescent="0.25">
      <c r="A323" s="121" t="s">
        <v>102</v>
      </c>
      <c r="B323" s="124">
        <v>42748</v>
      </c>
      <c r="C323" s="121" t="s">
        <v>115</v>
      </c>
      <c r="D323" s="121" t="s">
        <v>116</v>
      </c>
      <c r="E323" s="121" t="s">
        <v>8</v>
      </c>
      <c r="F323" s="119"/>
      <c r="G323" s="122">
        <v>200</v>
      </c>
    </row>
    <row r="324" spans="1:7" x14ac:dyDescent="0.25">
      <c r="A324" s="123"/>
      <c r="B324" s="123"/>
      <c r="C324" s="121" t="s">
        <v>45</v>
      </c>
      <c r="D324" s="121" t="s">
        <v>38</v>
      </c>
      <c r="E324" s="121" t="s">
        <v>8</v>
      </c>
      <c r="F324" s="119"/>
      <c r="G324" s="122">
        <v>100</v>
      </c>
    </row>
    <row r="325" spans="1:7" x14ac:dyDescent="0.25">
      <c r="A325" s="123"/>
      <c r="B325" s="123"/>
      <c r="C325" s="121" t="s">
        <v>78</v>
      </c>
      <c r="D325" s="121" t="s">
        <v>114</v>
      </c>
      <c r="E325" s="121" t="s">
        <v>8</v>
      </c>
      <c r="F325" s="119"/>
      <c r="G325" s="122">
        <v>1000</v>
      </c>
    </row>
    <row r="326" spans="1:7" x14ac:dyDescent="0.25">
      <c r="A326" s="123"/>
      <c r="B326" s="123"/>
      <c r="C326" s="121" t="s">
        <v>52</v>
      </c>
      <c r="D326" s="121" t="s">
        <v>139</v>
      </c>
      <c r="E326" s="121" t="s">
        <v>8</v>
      </c>
      <c r="F326" s="119"/>
      <c r="G326" s="122">
        <v>5000</v>
      </c>
    </row>
    <row r="327" spans="1:7" x14ac:dyDescent="0.25">
      <c r="A327" s="123"/>
      <c r="B327" s="123"/>
      <c r="C327" s="121" t="s">
        <v>69</v>
      </c>
      <c r="D327" s="121" t="s">
        <v>70</v>
      </c>
      <c r="E327" s="121" t="s">
        <v>8</v>
      </c>
      <c r="F327" s="119"/>
      <c r="G327" s="122">
        <v>1000</v>
      </c>
    </row>
    <row r="328" spans="1:7" x14ac:dyDescent="0.25">
      <c r="A328" s="123"/>
      <c r="B328" s="123"/>
      <c r="C328" s="121" t="s">
        <v>88</v>
      </c>
      <c r="D328" s="121" t="s">
        <v>48</v>
      </c>
      <c r="E328" s="121" t="s">
        <v>8</v>
      </c>
      <c r="F328" s="119"/>
      <c r="G328" s="122">
        <v>500</v>
      </c>
    </row>
    <row r="329" spans="1:7" x14ac:dyDescent="0.25">
      <c r="A329" s="123"/>
      <c r="B329" s="123"/>
      <c r="C329" s="121" t="s">
        <v>101</v>
      </c>
      <c r="D329" s="121" t="s">
        <v>16</v>
      </c>
      <c r="E329" s="121" t="s">
        <v>8</v>
      </c>
      <c r="F329" s="119"/>
      <c r="G329" s="122">
        <v>50</v>
      </c>
    </row>
    <row r="330" spans="1:7" x14ac:dyDescent="0.25">
      <c r="A330" s="123"/>
      <c r="B330" s="123"/>
      <c r="C330" s="121" t="s">
        <v>105</v>
      </c>
      <c r="D330" s="121" t="s">
        <v>106</v>
      </c>
      <c r="E330" s="121" t="s">
        <v>8</v>
      </c>
      <c r="F330" s="119"/>
      <c r="G330" s="122">
        <v>300</v>
      </c>
    </row>
    <row r="331" spans="1:7" x14ac:dyDescent="0.25">
      <c r="A331" s="123"/>
      <c r="B331" s="123"/>
      <c r="C331" s="121" t="s">
        <v>107</v>
      </c>
      <c r="D331" s="121" t="s">
        <v>108</v>
      </c>
      <c r="E331" s="121" t="s">
        <v>8</v>
      </c>
      <c r="F331" s="119"/>
      <c r="G331" s="122">
        <v>300</v>
      </c>
    </row>
    <row r="332" spans="1:7" x14ac:dyDescent="0.25">
      <c r="A332" s="123"/>
      <c r="B332" s="123"/>
      <c r="C332" s="121" t="s">
        <v>109</v>
      </c>
      <c r="D332" s="121" t="s">
        <v>110</v>
      </c>
      <c r="E332" s="121" t="s">
        <v>8</v>
      </c>
      <c r="F332" s="119"/>
      <c r="G332" s="122">
        <v>100</v>
      </c>
    </row>
    <row r="333" spans="1:7" x14ac:dyDescent="0.25">
      <c r="A333" s="123"/>
      <c r="B333" s="123"/>
      <c r="C333" s="121" t="s">
        <v>111</v>
      </c>
      <c r="D333" s="121" t="s">
        <v>112</v>
      </c>
      <c r="E333" s="121" t="s">
        <v>8</v>
      </c>
      <c r="F333" s="119"/>
      <c r="G333" s="122">
        <v>100</v>
      </c>
    </row>
    <row r="334" spans="1:7" x14ac:dyDescent="0.25">
      <c r="A334" s="123"/>
      <c r="B334" s="123"/>
      <c r="C334" s="121" t="s">
        <v>117</v>
      </c>
      <c r="D334" s="121" t="s">
        <v>118</v>
      </c>
      <c r="E334" s="121" t="s">
        <v>8</v>
      </c>
      <c r="F334" s="119"/>
      <c r="G334" s="122">
        <v>200</v>
      </c>
    </row>
    <row r="335" spans="1:7" x14ac:dyDescent="0.25">
      <c r="A335" s="123"/>
      <c r="B335" s="123"/>
      <c r="C335" s="121" t="s">
        <v>119</v>
      </c>
      <c r="D335" s="121" t="s">
        <v>120</v>
      </c>
      <c r="E335" s="121" t="s">
        <v>8</v>
      </c>
      <c r="F335" s="119"/>
      <c r="G335" s="122">
        <v>200</v>
      </c>
    </row>
    <row r="336" spans="1:7" x14ac:dyDescent="0.25">
      <c r="A336" s="123"/>
      <c r="B336" s="123"/>
      <c r="C336" s="121" t="s">
        <v>121</v>
      </c>
      <c r="D336" s="121" t="s">
        <v>122</v>
      </c>
      <c r="E336" s="121" t="s">
        <v>8</v>
      </c>
      <c r="F336" s="119"/>
      <c r="G336" s="122">
        <v>100</v>
      </c>
    </row>
    <row r="337" spans="1:7" x14ac:dyDescent="0.25">
      <c r="A337" s="123"/>
      <c r="B337" s="123"/>
      <c r="C337" s="121" t="s">
        <v>123</v>
      </c>
      <c r="D337" s="121" t="s">
        <v>122</v>
      </c>
      <c r="E337" s="121" t="s">
        <v>8</v>
      </c>
      <c r="F337" s="119"/>
      <c r="G337" s="122">
        <v>100</v>
      </c>
    </row>
    <row r="338" spans="1:7" x14ac:dyDescent="0.25">
      <c r="A338" s="123"/>
      <c r="B338" s="123"/>
      <c r="C338" s="121" t="s">
        <v>124</v>
      </c>
      <c r="D338" s="121" t="s">
        <v>125</v>
      </c>
      <c r="E338" s="121" t="s">
        <v>8</v>
      </c>
      <c r="F338" s="119"/>
      <c r="G338" s="122">
        <v>500</v>
      </c>
    </row>
    <row r="339" spans="1:7" x14ac:dyDescent="0.25">
      <c r="A339" s="123"/>
      <c r="B339" s="123"/>
      <c r="C339" s="121" t="s">
        <v>126</v>
      </c>
      <c r="D339" s="121" t="s">
        <v>127</v>
      </c>
      <c r="E339" s="121" t="s">
        <v>8</v>
      </c>
      <c r="F339" s="119"/>
      <c r="G339" s="122">
        <v>300</v>
      </c>
    </row>
    <row r="340" spans="1:7" x14ac:dyDescent="0.25">
      <c r="A340" s="123"/>
      <c r="B340" s="123"/>
      <c r="C340" s="121" t="s">
        <v>128</v>
      </c>
      <c r="D340" s="121" t="s">
        <v>129</v>
      </c>
      <c r="E340" s="121" t="s">
        <v>8</v>
      </c>
      <c r="F340" s="119"/>
      <c r="G340" s="122">
        <v>200</v>
      </c>
    </row>
    <row r="341" spans="1:7" x14ac:dyDescent="0.25">
      <c r="A341" s="123"/>
      <c r="B341" s="123"/>
      <c r="C341" s="121" t="s">
        <v>130</v>
      </c>
      <c r="D341" s="121" t="s">
        <v>74</v>
      </c>
      <c r="E341" s="121" t="s">
        <v>8</v>
      </c>
      <c r="F341" s="119"/>
      <c r="G341" s="122">
        <v>500</v>
      </c>
    </row>
    <row r="342" spans="1:7" x14ac:dyDescent="0.25">
      <c r="A342" s="123"/>
      <c r="B342" s="123"/>
      <c r="C342" s="121" t="s">
        <v>131</v>
      </c>
      <c r="D342" s="121" t="s">
        <v>132</v>
      </c>
      <c r="E342" s="121" t="s">
        <v>8</v>
      </c>
      <c r="F342" s="119"/>
      <c r="G342" s="122">
        <v>500</v>
      </c>
    </row>
    <row r="343" spans="1:7" x14ac:dyDescent="0.25">
      <c r="A343" s="123"/>
      <c r="B343" s="123"/>
      <c r="C343" s="121" t="s">
        <v>133</v>
      </c>
      <c r="D343" s="121" t="s">
        <v>48</v>
      </c>
      <c r="E343" s="121" t="s">
        <v>8</v>
      </c>
      <c r="F343" s="119"/>
      <c r="G343" s="122">
        <v>200</v>
      </c>
    </row>
    <row r="344" spans="1:7" x14ac:dyDescent="0.25">
      <c r="A344" s="123"/>
      <c r="B344" s="123"/>
      <c r="C344" s="121" t="s">
        <v>187</v>
      </c>
      <c r="D344" s="121" t="s">
        <v>8</v>
      </c>
      <c r="E344" s="121" t="s">
        <v>8</v>
      </c>
      <c r="F344" s="119"/>
      <c r="G344" s="122">
        <v>100</v>
      </c>
    </row>
    <row r="345" spans="1:7" x14ac:dyDescent="0.25">
      <c r="A345" s="123"/>
      <c r="B345" s="123"/>
      <c r="C345" s="121" t="s">
        <v>136</v>
      </c>
      <c r="D345" s="121" t="s">
        <v>39</v>
      </c>
      <c r="E345" s="121" t="s">
        <v>8</v>
      </c>
      <c r="F345" s="119"/>
      <c r="G345" s="122">
        <v>1000</v>
      </c>
    </row>
    <row r="346" spans="1:7" x14ac:dyDescent="0.25">
      <c r="A346" s="123"/>
      <c r="B346" s="123"/>
      <c r="C346" s="121" t="s">
        <v>137</v>
      </c>
      <c r="D346" s="121" t="s">
        <v>138</v>
      </c>
      <c r="E346" s="121" t="s">
        <v>8</v>
      </c>
      <c r="F346" s="119"/>
      <c r="G346" s="122">
        <v>1000</v>
      </c>
    </row>
    <row r="347" spans="1:7" x14ac:dyDescent="0.25">
      <c r="A347" s="123"/>
      <c r="B347" s="123"/>
      <c r="C347" s="121" t="s">
        <v>140</v>
      </c>
      <c r="D347" s="121" t="s">
        <v>141</v>
      </c>
      <c r="E347" s="121" t="s">
        <v>8</v>
      </c>
      <c r="F347" s="119"/>
      <c r="G347" s="122">
        <v>200</v>
      </c>
    </row>
    <row r="348" spans="1:7" x14ac:dyDescent="0.25">
      <c r="A348" s="123"/>
      <c r="B348" s="123"/>
      <c r="C348" s="121" t="s">
        <v>142</v>
      </c>
      <c r="D348" s="121" t="s">
        <v>49</v>
      </c>
      <c r="E348" s="121" t="s">
        <v>8</v>
      </c>
      <c r="F348" s="119"/>
      <c r="G348" s="122">
        <v>500</v>
      </c>
    </row>
    <row r="349" spans="1:7" x14ac:dyDescent="0.25">
      <c r="A349" s="123"/>
      <c r="B349" s="123"/>
      <c r="C349" s="121" t="s">
        <v>143</v>
      </c>
      <c r="D349" s="121" t="s">
        <v>144</v>
      </c>
      <c r="E349" s="121" t="s">
        <v>8</v>
      </c>
      <c r="F349" s="119"/>
      <c r="G349" s="122">
        <v>500</v>
      </c>
    </row>
    <row r="350" spans="1:7" x14ac:dyDescent="0.25">
      <c r="A350" s="123"/>
      <c r="B350" s="123"/>
      <c r="C350" s="121" t="s">
        <v>147</v>
      </c>
      <c r="D350" s="121" t="s">
        <v>148</v>
      </c>
      <c r="E350" s="121" t="s">
        <v>8</v>
      </c>
      <c r="F350" s="119"/>
      <c r="G350" s="122">
        <v>500</v>
      </c>
    </row>
    <row r="351" spans="1:7" x14ac:dyDescent="0.25">
      <c r="A351" s="123"/>
      <c r="B351" s="123"/>
      <c r="C351" s="121" t="s">
        <v>149</v>
      </c>
      <c r="D351" s="121" t="s">
        <v>138</v>
      </c>
      <c r="E351" s="121" t="s">
        <v>8</v>
      </c>
      <c r="F351" s="119"/>
      <c r="G351" s="122">
        <v>500</v>
      </c>
    </row>
    <row r="352" spans="1:7" x14ac:dyDescent="0.25">
      <c r="A352" s="123"/>
      <c r="B352" s="123"/>
      <c r="C352" s="121" t="s">
        <v>151</v>
      </c>
      <c r="D352" s="121" t="s">
        <v>152</v>
      </c>
      <c r="E352" s="121" t="s">
        <v>8</v>
      </c>
      <c r="F352" s="119"/>
      <c r="G352" s="122">
        <v>300</v>
      </c>
    </row>
    <row r="353" spans="1:7" x14ac:dyDescent="0.25">
      <c r="A353" s="123"/>
      <c r="B353" s="123"/>
      <c r="C353" s="121" t="s">
        <v>153</v>
      </c>
      <c r="D353" s="121" t="s">
        <v>50</v>
      </c>
      <c r="E353" s="121" t="s">
        <v>8</v>
      </c>
      <c r="F353" s="119"/>
      <c r="G353" s="122">
        <v>500</v>
      </c>
    </row>
    <row r="354" spans="1:7" x14ac:dyDescent="0.25">
      <c r="A354" s="123"/>
      <c r="B354" s="123"/>
      <c r="C354" s="121" t="s">
        <v>154</v>
      </c>
      <c r="D354" s="121" t="s">
        <v>155</v>
      </c>
      <c r="E354" s="121" t="s">
        <v>8</v>
      </c>
      <c r="F354" s="119"/>
      <c r="G354" s="122">
        <v>1000</v>
      </c>
    </row>
    <row r="355" spans="1:7" x14ac:dyDescent="0.25">
      <c r="A355" s="123"/>
      <c r="B355" s="123"/>
      <c r="C355" s="121" t="s">
        <v>156</v>
      </c>
      <c r="D355" s="121" t="s">
        <v>38</v>
      </c>
      <c r="E355" s="121" t="s">
        <v>8</v>
      </c>
      <c r="F355" s="119"/>
      <c r="G355" s="122">
        <v>200</v>
      </c>
    </row>
    <row r="356" spans="1:7" x14ac:dyDescent="0.25">
      <c r="A356" s="123"/>
      <c r="B356" s="123"/>
      <c r="C356" s="121" t="s">
        <v>157</v>
      </c>
      <c r="D356" s="121" t="s">
        <v>122</v>
      </c>
      <c r="E356" s="121" t="s">
        <v>8</v>
      </c>
      <c r="F356" s="119"/>
      <c r="G356" s="122">
        <v>200</v>
      </c>
    </row>
    <row r="357" spans="1:7" x14ac:dyDescent="0.25">
      <c r="A357" s="123"/>
      <c r="B357" s="123"/>
      <c r="C357" s="121" t="s">
        <v>158</v>
      </c>
      <c r="D357" s="121" t="s">
        <v>159</v>
      </c>
      <c r="E357" s="121" t="s">
        <v>8</v>
      </c>
      <c r="F357" s="119"/>
      <c r="G357" s="122">
        <v>200</v>
      </c>
    </row>
    <row r="358" spans="1:7" x14ac:dyDescent="0.25">
      <c r="A358" s="123"/>
      <c r="B358" s="123"/>
      <c r="C358" s="121" t="s">
        <v>160</v>
      </c>
      <c r="D358" s="121" t="s">
        <v>161</v>
      </c>
      <c r="E358" s="121" t="s">
        <v>8</v>
      </c>
      <c r="F358" s="119"/>
      <c r="G358" s="122">
        <v>500</v>
      </c>
    </row>
    <row r="359" spans="1:7" x14ac:dyDescent="0.25">
      <c r="A359" s="123"/>
      <c r="B359" s="123"/>
      <c r="C359" s="121" t="s">
        <v>162</v>
      </c>
      <c r="D359" s="121" t="s">
        <v>163</v>
      </c>
      <c r="E359" s="121" t="s">
        <v>8</v>
      </c>
      <c r="F359" s="119"/>
      <c r="G359" s="122">
        <v>100</v>
      </c>
    </row>
    <row r="360" spans="1:7" x14ac:dyDescent="0.25">
      <c r="A360" s="123"/>
      <c r="B360" s="123"/>
      <c r="C360" s="121" t="s">
        <v>164</v>
      </c>
      <c r="D360" s="121" t="s">
        <v>51</v>
      </c>
      <c r="E360" s="121" t="s">
        <v>8</v>
      </c>
      <c r="F360" s="119"/>
      <c r="G360" s="122">
        <v>200</v>
      </c>
    </row>
    <row r="361" spans="1:7" x14ac:dyDescent="0.25">
      <c r="A361" s="123"/>
      <c r="B361" s="123"/>
      <c r="C361" s="121" t="s">
        <v>167</v>
      </c>
      <c r="D361" s="121" t="s">
        <v>116</v>
      </c>
      <c r="E361" s="121" t="s">
        <v>8</v>
      </c>
      <c r="F361" s="119"/>
      <c r="G361" s="122">
        <v>200</v>
      </c>
    </row>
    <row r="362" spans="1:7" x14ac:dyDescent="0.25">
      <c r="A362" s="123"/>
      <c r="B362" s="123"/>
      <c r="C362" s="121" t="s">
        <v>184</v>
      </c>
      <c r="D362" s="121" t="s">
        <v>8</v>
      </c>
      <c r="E362" s="121" t="s">
        <v>8</v>
      </c>
      <c r="F362" s="119"/>
      <c r="G362" s="122">
        <v>550</v>
      </c>
    </row>
    <row r="363" spans="1:7" x14ac:dyDescent="0.25">
      <c r="A363" s="123"/>
      <c r="B363" s="124">
        <v>42749</v>
      </c>
      <c r="C363" s="121" t="s">
        <v>188</v>
      </c>
      <c r="D363" s="121" t="s">
        <v>8</v>
      </c>
      <c r="E363" s="121" t="s">
        <v>8</v>
      </c>
      <c r="F363" s="119"/>
      <c r="G363" s="122">
        <v>2000</v>
      </c>
    </row>
    <row r="364" spans="1:7" x14ac:dyDescent="0.25">
      <c r="A364" s="123"/>
      <c r="B364" s="123"/>
      <c r="C364" s="121" t="s">
        <v>169</v>
      </c>
      <c r="D364" s="121" t="s">
        <v>170</v>
      </c>
      <c r="E364" s="121" t="s">
        <v>8</v>
      </c>
      <c r="F364" s="119"/>
      <c r="G364" s="122">
        <v>200</v>
      </c>
    </row>
    <row r="365" spans="1:7" x14ac:dyDescent="0.25">
      <c r="A365" s="123"/>
      <c r="B365" s="123"/>
      <c r="C365" s="121" t="s">
        <v>171</v>
      </c>
      <c r="D365" s="121" t="s">
        <v>172</v>
      </c>
      <c r="E365" s="121" t="s">
        <v>8</v>
      </c>
      <c r="F365" s="119"/>
      <c r="G365" s="122">
        <v>200</v>
      </c>
    </row>
    <row r="366" spans="1:7" x14ac:dyDescent="0.25">
      <c r="A366" s="123"/>
      <c r="B366" s="123"/>
      <c r="C366" s="121" t="s">
        <v>173</v>
      </c>
      <c r="D366" s="121" t="s">
        <v>38</v>
      </c>
      <c r="E366" s="121" t="s">
        <v>8</v>
      </c>
      <c r="F366" s="119"/>
      <c r="G366" s="122">
        <v>300</v>
      </c>
    </row>
    <row r="367" spans="1:7" x14ac:dyDescent="0.25">
      <c r="A367" s="123"/>
      <c r="B367" s="124">
        <v>42750</v>
      </c>
      <c r="C367" s="121" t="s">
        <v>175</v>
      </c>
      <c r="D367" s="121" t="s">
        <v>49</v>
      </c>
      <c r="E367" s="121" t="s">
        <v>8</v>
      </c>
      <c r="F367" s="119"/>
      <c r="G367" s="122">
        <v>100</v>
      </c>
    </row>
    <row r="368" spans="1:7" x14ac:dyDescent="0.25">
      <c r="A368" s="123"/>
      <c r="B368" s="123"/>
      <c r="C368" s="121" t="s">
        <v>189</v>
      </c>
      <c r="D368" s="121" t="s">
        <v>8</v>
      </c>
      <c r="E368" s="121" t="s">
        <v>8</v>
      </c>
      <c r="F368" s="119"/>
      <c r="G368" s="122">
        <v>100</v>
      </c>
    </row>
    <row r="369" spans="1:7" x14ac:dyDescent="0.25">
      <c r="A369" s="123"/>
      <c r="B369" s="124">
        <v>42751</v>
      </c>
      <c r="C369" s="121" t="s">
        <v>177</v>
      </c>
      <c r="D369" s="121" t="s">
        <v>122</v>
      </c>
      <c r="E369" s="121" t="s">
        <v>8</v>
      </c>
      <c r="F369" s="119"/>
      <c r="G369" s="122">
        <v>200</v>
      </c>
    </row>
    <row r="370" spans="1:7" x14ac:dyDescent="0.25">
      <c r="A370" s="123"/>
      <c r="B370" s="124">
        <v>42754</v>
      </c>
      <c r="C370" s="121" t="s">
        <v>191</v>
      </c>
      <c r="D370" s="121" t="s">
        <v>8</v>
      </c>
      <c r="E370" s="121" t="s">
        <v>8</v>
      </c>
      <c r="F370" s="119"/>
      <c r="G370" s="122">
        <v>500</v>
      </c>
    </row>
    <row r="371" spans="1:7" x14ac:dyDescent="0.25">
      <c r="A371" s="123"/>
      <c r="B371" s="123"/>
      <c r="C371" s="121" t="s">
        <v>215</v>
      </c>
      <c r="D371" s="121" t="s">
        <v>122</v>
      </c>
      <c r="E371" s="121" t="s">
        <v>8</v>
      </c>
      <c r="F371" s="119"/>
      <c r="G371" s="122">
        <v>1000</v>
      </c>
    </row>
    <row r="372" spans="1:7" x14ac:dyDescent="0.25">
      <c r="A372" s="123"/>
      <c r="B372" s="123"/>
      <c r="C372" s="121" t="s">
        <v>224</v>
      </c>
      <c r="D372" s="121" t="s">
        <v>225</v>
      </c>
      <c r="E372" s="121" t="s">
        <v>8</v>
      </c>
      <c r="F372" s="119"/>
      <c r="G372" s="122">
        <v>100</v>
      </c>
    </row>
    <row r="373" spans="1:7" x14ac:dyDescent="0.25">
      <c r="A373" s="123"/>
      <c r="B373" s="124">
        <v>42755</v>
      </c>
      <c r="C373" s="121" t="s">
        <v>228</v>
      </c>
      <c r="D373" s="121" t="s">
        <v>8</v>
      </c>
      <c r="E373" s="121" t="s">
        <v>8</v>
      </c>
      <c r="F373" s="119"/>
      <c r="G373" s="122">
        <v>1000</v>
      </c>
    </row>
    <row r="374" spans="1:7" x14ac:dyDescent="0.25">
      <c r="A374" s="123"/>
      <c r="B374" s="124">
        <v>42761</v>
      </c>
      <c r="C374" s="121" t="s">
        <v>230</v>
      </c>
      <c r="D374" s="121" t="s">
        <v>231</v>
      </c>
      <c r="E374" s="121" t="s">
        <v>232</v>
      </c>
      <c r="F374" s="121">
        <v>30000</v>
      </c>
      <c r="G374" s="122">
        <v>30000</v>
      </c>
    </row>
    <row r="375" spans="1:7" x14ac:dyDescent="0.25">
      <c r="A375" s="123"/>
      <c r="B375" s="123"/>
      <c r="C375" s="121" t="s">
        <v>237</v>
      </c>
      <c r="D375" s="121" t="s">
        <v>238</v>
      </c>
      <c r="E375" s="121" t="s">
        <v>8</v>
      </c>
      <c r="F375" s="119"/>
      <c r="G375" s="122">
        <v>500</v>
      </c>
    </row>
    <row r="376" spans="1:7" x14ac:dyDescent="0.25">
      <c r="A376" s="123"/>
      <c r="B376" s="124">
        <v>42762</v>
      </c>
      <c r="C376" s="121" t="s">
        <v>239</v>
      </c>
      <c r="D376" s="121" t="s">
        <v>240</v>
      </c>
      <c r="E376" s="121" t="s">
        <v>8</v>
      </c>
      <c r="F376" s="119"/>
      <c r="G376" s="122">
        <v>500</v>
      </c>
    </row>
    <row r="377" spans="1:7" x14ac:dyDescent="0.25">
      <c r="A377" s="123"/>
      <c r="B377" s="123"/>
      <c r="C377" s="121" t="s">
        <v>233</v>
      </c>
      <c r="D377" s="121" t="s">
        <v>8</v>
      </c>
      <c r="E377" s="121" t="s">
        <v>8</v>
      </c>
      <c r="F377" s="119"/>
      <c r="G377" s="122">
        <v>2000</v>
      </c>
    </row>
    <row r="378" spans="1:7" x14ac:dyDescent="0.25">
      <c r="A378" s="123"/>
      <c r="B378" s="124">
        <v>42768</v>
      </c>
      <c r="C378" s="121" t="s">
        <v>278</v>
      </c>
      <c r="D378" s="121" t="s">
        <v>281</v>
      </c>
      <c r="E378" s="121" t="s">
        <v>8</v>
      </c>
      <c r="F378" s="119"/>
      <c r="G378" s="122">
        <v>1000</v>
      </c>
    </row>
    <row r="379" spans="1:7" x14ac:dyDescent="0.25">
      <c r="A379" s="123"/>
      <c r="B379" s="123"/>
      <c r="C379" s="121" t="s">
        <v>279</v>
      </c>
      <c r="D379" s="121" t="s">
        <v>50</v>
      </c>
      <c r="E379" s="121" t="s">
        <v>8</v>
      </c>
      <c r="F379" s="119"/>
      <c r="G379" s="122">
        <v>100</v>
      </c>
    </row>
    <row r="380" spans="1:7" x14ac:dyDescent="0.25">
      <c r="A380" s="123"/>
      <c r="B380" s="123"/>
      <c r="C380" s="121" t="s">
        <v>280</v>
      </c>
      <c r="D380" s="121" t="s">
        <v>38</v>
      </c>
      <c r="E380" s="121" t="s">
        <v>8</v>
      </c>
      <c r="F380" s="119"/>
      <c r="G380" s="122">
        <v>100</v>
      </c>
    </row>
    <row r="381" spans="1:7" x14ac:dyDescent="0.25">
      <c r="A381" s="123"/>
      <c r="B381" s="124">
        <v>42775</v>
      </c>
      <c r="C381" s="121" t="s">
        <v>290</v>
      </c>
      <c r="D381" s="121" t="s">
        <v>98</v>
      </c>
      <c r="E381" s="121" t="s">
        <v>8</v>
      </c>
      <c r="F381" s="119"/>
      <c r="G381" s="122">
        <v>500</v>
      </c>
    </row>
    <row r="382" spans="1:7" x14ac:dyDescent="0.25">
      <c r="A382" s="123"/>
      <c r="B382" s="124">
        <v>42822</v>
      </c>
      <c r="C382" s="121" t="s">
        <v>388</v>
      </c>
      <c r="D382" s="121" t="s">
        <v>389</v>
      </c>
      <c r="E382" s="121" t="s">
        <v>8</v>
      </c>
      <c r="F382" s="119"/>
      <c r="G382" s="122">
        <v>1000</v>
      </c>
    </row>
    <row r="383" spans="1:7" x14ac:dyDescent="0.25">
      <c r="A383" s="123"/>
      <c r="B383" s="124">
        <v>42825</v>
      </c>
      <c r="C383" s="121" t="s">
        <v>398</v>
      </c>
      <c r="D383" s="121" t="s">
        <v>8</v>
      </c>
      <c r="E383" s="121" t="s">
        <v>8</v>
      </c>
      <c r="F383" s="119"/>
      <c r="G383" s="122">
        <v>5120</v>
      </c>
    </row>
    <row r="384" spans="1:7" x14ac:dyDescent="0.25">
      <c r="A384" s="123"/>
      <c r="B384" s="124">
        <v>42828</v>
      </c>
      <c r="C384" s="121" t="s">
        <v>399</v>
      </c>
      <c r="D384" s="121" t="s">
        <v>400</v>
      </c>
      <c r="E384" s="121" t="s">
        <v>401</v>
      </c>
      <c r="F384" s="121">
        <v>500</v>
      </c>
      <c r="G384" s="122">
        <v>500</v>
      </c>
    </row>
    <row r="385" spans="1:7" x14ac:dyDescent="0.25">
      <c r="A385" s="123"/>
      <c r="B385" s="124">
        <v>42829</v>
      </c>
      <c r="C385" s="121" t="s">
        <v>402</v>
      </c>
      <c r="D385" s="121" t="s">
        <v>8</v>
      </c>
      <c r="E385" s="121" t="s">
        <v>8</v>
      </c>
      <c r="F385" s="119"/>
      <c r="G385" s="122">
        <v>10000</v>
      </c>
    </row>
    <row r="386" spans="1:7" x14ac:dyDescent="0.25">
      <c r="A386" s="123"/>
      <c r="B386" s="123"/>
      <c r="C386" s="121" t="s">
        <v>414</v>
      </c>
      <c r="D386" s="121" t="s">
        <v>8</v>
      </c>
      <c r="E386" s="121" t="s">
        <v>8</v>
      </c>
      <c r="F386" s="119"/>
      <c r="G386" s="122">
        <v>150</v>
      </c>
    </row>
    <row r="387" spans="1:7" x14ac:dyDescent="0.25">
      <c r="A387" s="123"/>
      <c r="B387" s="124">
        <v>42830</v>
      </c>
      <c r="C387" s="121" t="s">
        <v>1165</v>
      </c>
      <c r="D387" s="121" t="s">
        <v>8</v>
      </c>
      <c r="E387" s="121" t="s">
        <v>8</v>
      </c>
      <c r="F387" s="119"/>
      <c r="G387" s="122">
        <v>1377.07</v>
      </c>
    </row>
    <row r="388" spans="1:7" x14ac:dyDescent="0.25">
      <c r="A388" s="121" t="s">
        <v>135</v>
      </c>
      <c r="B388" s="119"/>
      <c r="C388" s="119"/>
      <c r="D388" s="119"/>
      <c r="E388" s="119"/>
      <c r="F388" s="119"/>
      <c r="G388" s="122">
        <v>78247.070000000007</v>
      </c>
    </row>
    <row r="389" spans="1:7" x14ac:dyDescent="0.25">
      <c r="A389" s="121" t="s">
        <v>182</v>
      </c>
      <c r="B389" s="124">
        <v>42752</v>
      </c>
      <c r="C389" s="121" t="s">
        <v>52</v>
      </c>
      <c r="D389" s="121" t="s">
        <v>204</v>
      </c>
      <c r="E389" s="121" t="s">
        <v>8</v>
      </c>
      <c r="F389" s="119"/>
      <c r="G389" s="122">
        <v>4000</v>
      </c>
    </row>
    <row r="390" spans="1:7" x14ac:dyDescent="0.25">
      <c r="A390" s="123"/>
      <c r="B390" s="123"/>
      <c r="C390" s="121" t="s">
        <v>69</v>
      </c>
      <c r="D390" s="121" t="s">
        <v>183</v>
      </c>
      <c r="E390" s="121" t="s">
        <v>8</v>
      </c>
      <c r="F390" s="119"/>
      <c r="G390" s="122">
        <v>1000</v>
      </c>
    </row>
    <row r="391" spans="1:7" x14ac:dyDescent="0.25">
      <c r="A391" s="123"/>
      <c r="B391" s="123"/>
      <c r="C391" s="121" t="s">
        <v>145</v>
      </c>
      <c r="D391" s="121" t="s">
        <v>146</v>
      </c>
      <c r="E391" s="121" t="s">
        <v>8</v>
      </c>
      <c r="F391" s="119"/>
      <c r="G391" s="122">
        <v>50</v>
      </c>
    </row>
    <row r="392" spans="1:7" x14ac:dyDescent="0.25">
      <c r="A392" s="123"/>
      <c r="B392" s="123"/>
      <c r="C392" s="121" t="s">
        <v>190</v>
      </c>
      <c r="D392" s="121" t="s">
        <v>8</v>
      </c>
      <c r="E392" s="121" t="s">
        <v>8</v>
      </c>
      <c r="F392" s="119"/>
      <c r="G392" s="122">
        <v>10000</v>
      </c>
    </row>
    <row r="393" spans="1:7" x14ac:dyDescent="0.25">
      <c r="A393" s="123"/>
      <c r="B393" s="123"/>
      <c r="C393" s="121" t="s">
        <v>203</v>
      </c>
      <c r="D393" s="121" t="s">
        <v>122</v>
      </c>
      <c r="E393" s="121" t="s">
        <v>8</v>
      </c>
      <c r="F393" s="119"/>
      <c r="G393" s="122">
        <v>300</v>
      </c>
    </row>
    <row r="394" spans="1:7" x14ac:dyDescent="0.25">
      <c r="A394" s="123"/>
      <c r="B394" s="123"/>
      <c r="C394" s="121" t="s">
        <v>205</v>
      </c>
      <c r="D394" s="121" t="s">
        <v>206</v>
      </c>
      <c r="E394" s="121" t="s">
        <v>8</v>
      </c>
      <c r="F394" s="119"/>
      <c r="G394" s="122">
        <v>100</v>
      </c>
    </row>
    <row r="395" spans="1:7" x14ac:dyDescent="0.25">
      <c r="A395" s="123"/>
      <c r="B395" s="123"/>
      <c r="C395" s="121" t="s">
        <v>207</v>
      </c>
      <c r="D395" s="121" t="s">
        <v>122</v>
      </c>
      <c r="E395" s="121" t="s">
        <v>8</v>
      </c>
      <c r="F395" s="119"/>
      <c r="G395" s="122">
        <v>200</v>
      </c>
    </row>
    <row r="396" spans="1:7" x14ac:dyDescent="0.25">
      <c r="A396" s="123"/>
      <c r="B396" s="123"/>
      <c r="C396" s="121" t="s">
        <v>198</v>
      </c>
      <c r="D396" s="119"/>
      <c r="E396" s="119"/>
      <c r="F396" s="119"/>
      <c r="G396" s="122">
        <v>300</v>
      </c>
    </row>
    <row r="397" spans="1:7" x14ac:dyDescent="0.25">
      <c r="A397" s="123"/>
      <c r="B397" s="124">
        <v>42757</v>
      </c>
      <c r="C397" s="121" t="s">
        <v>195</v>
      </c>
      <c r="D397" s="121" t="s">
        <v>8</v>
      </c>
      <c r="E397" s="121" t="s">
        <v>8</v>
      </c>
      <c r="F397" s="119"/>
      <c r="G397" s="122">
        <v>80</v>
      </c>
    </row>
    <row r="398" spans="1:7" x14ac:dyDescent="0.25">
      <c r="A398" s="123"/>
      <c r="B398" s="124">
        <v>42760</v>
      </c>
      <c r="C398" s="121" t="s">
        <v>196</v>
      </c>
      <c r="D398" s="121" t="s">
        <v>8</v>
      </c>
      <c r="E398" s="121" t="s">
        <v>8</v>
      </c>
      <c r="F398" s="119"/>
      <c r="G398" s="122">
        <v>250</v>
      </c>
    </row>
    <row r="399" spans="1:7" x14ac:dyDescent="0.25">
      <c r="A399" s="123"/>
      <c r="B399" s="124">
        <v>42763</v>
      </c>
      <c r="C399" s="121" t="s">
        <v>234</v>
      </c>
      <c r="D399" s="121" t="s">
        <v>8</v>
      </c>
      <c r="E399" s="121" t="s">
        <v>8</v>
      </c>
      <c r="F399" s="119"/>
      <c r="G399" s="122">
        <v>200</v>
      </c>
    </row>
    <row r="400" spans="1:7" x14ac:dyDescent="0.25">
      <c r="A400" s="123"/>
      <c r="B400" s="124">
        <v>42766</v>
      </c>
      <c r="C400" s="121" t="s">
        <v>254</v>
      </c>
      <c r="D400" s="121" t="s">
        <v>8</v>
      </c>
      <c r="E400" s="121" t="s">
        <v>8</v>
      </c>
      <c r="F400" s="119"/>
      <c r="G400" s="122">
        <v>50</v>
      </c>
    </row>
    <row r="401" spans="1:7" x14ac:dyDescent="0.25">
      <c r="A401" s="123"/>
      <c r="B401" s="124">
        <v>42767</v>
      </c>
      <c r="C401" s="121" t="s">
        <v>267</v>
      </c>
      <c r="D401" s="121" t="s">
        <v>8</v>
      </c>
      <c r="E401" s="121" t="s">
        <v>8</v>
      </c>
      <c r="F401" s="119"/>
      <c r="G401" s="122">
        <v>150</v>
      </c>
    </row>
    <row r="402" spans="1:7" x14ac:dyDescent="0.25">
      <c r="A402" s="123"/>
      <c r="B402" s="124">
        <v>42768</v>
      </c>
      <c r="C402" s="121" t="s">
        <v>268</v>
      </c>
      <c r="D402" s="121" t="s">
        <v>8</v>
      </c>
      <c r="E402" s="121" t="s">
        <v>8</v>
      </c>
      <c r="F402" s="119"/>
      <c r="G402" s="122">
        <v>2672</v>
      </c>
    </row>
    <row r="403" spans="1:7" x14ac:dyDescent="0.25">
      <c r="A403" s="123"/>
      <c r="B403" s="124">
        <v>42769</v>
      </c>
      <c r="C403" s="121" t="s">
        <v>277</v>
      </c>
      <c r="D403" s="121" t="s">
        <v>8</v>
      </c>
      <c r="E403" s="121" t="s">
        <v>8</v>
      </c>
      <c r="F403" s="119"/>
      <c r="G403" s="122">
        <v>100</v>
      </c>
    </row>
    <row r="404" spans="1:7" x14ac:dyDescent="0.25">
      <c r="A404" s="123"/>
      <c r="B404" s="124">
        <v>42772</v>
      </c>
      <c r="C404" s="121" t="s">
        <v>282</v>
      </c>
      <c r="D404" s="121" t="s">
        <v>8</v>
      </c>
      <c r="E404" s="121" t="s">
        <v>8</v>
      </c>
      <c r="F404" s="119"/>
      <c r="G404" s="122">
        <v>210</v>
      </c>
    </row>
    <row r="405" spans="1:7" x14ac:dyDescent="0.25">
      <c r="A405" s="123"/>
      <c r="B405" s="124">
        <v>42774</v>
      </c>
      <c r="C405" s="121" t="s">
        <v>292</v>
      </c>
      <c r="D405" s="121" t="s">
        <v>8</v>
      </c>
      <c r="E405" s="121" t="s">
        <v>8</v>
      </c>
      <c r="F405" s="119"/>
      <c r="G405" s="122">
        <v>500</v>
      </c>
    </row>
    <row r="406" spans="1:7" x14ac:dyDescent="0.25">
      <c r="A406" s="123"/>
      <c r="B406" s="124">
        <v>42779</v>
      </c>
      <c r="C406" s="121" t="s">
        <v>293</v>
      </c>
      <c r="D406" s="121" t="s">
        <v>8</v>
      </c>
      <c r="E406" s="121" t="s">
        <v>8</v>
      </c>
      <c r="F406" s="119"/>
      <c r="G406" s="122">
        <v>150</v>
      </c>
    </row>
    <row r="407" spans="1:7" x14ac:dyDescent="0.25">
      <c r="A407" s="123"/>
      <c r="B407" s="124">
        <v>42780</v>
      </c>
      <c r="C407" s="121" t="s">
        <v>294</v>
      </c>
      <c r="D407" s="121" t="s">
        <v>8</v>
      </c>
      <c r="E407" s="121" t="s">
        <v>8</v>
      </c>
      <c r="F407" s="119"/>
      <c r="G407" s="122">
        <v>200</v>
      </c>
    </row>
    <row r="408" spans="1:7" x14ac:dyDescent="0.25">
      <c r="A408" s="123"/>
      <c r="B408" s="123"/>
      <c r="C408" s="121" t="s">
        <v>298</v>
      </c>
      <c r="D408" s="121" t="s">
        <v>8</v>
      </c>
      <c r="E408" s="121" t="s">
        <v>8</v>
      </c>
      <c r="F408" s="119"/>
      <c r="G408" s="122">
        <v>5218.3999999999996</v>
      </c>
    </row>
    <row r="409" spans="1:7" x14ac:dyDescent="0.25">
      <c r="A409" s="123"/>
      <c r="B409" s="124">
        <v>42781</v>
      </c>
      <c r="C409" s="121" t="s">
        <v>297</v>
      </c>
      <c r="D409" s="121" t="s">
        <v>8</v>
      </c>
      <c r="E409" s="121" t="s">
        <v>8</v>
      </c>
      <c r="F409" s="119"/>
      <c r="G409" s="122">
        <v>250</v>
      </c>
    </row>
    <row r="410" spans="1:7" x14ac:dyDescent="0.25">
      <c r="A410" s="123"/>
      <c r="B410" s="123"/>
      <c r="C410" s="121" t="s">
        <v>299</v>
      </c>
      <c r="D410" s="121" t="s">
        <v>8</v>
      </c>
      <c r="E410" s="121" t="s">
        <v>8</v>
      </c>
      <c r="F410" s="119"/>
      <c r="G410" s="122">
        <v>9950</v>
      </c>
    </row>
    <row r="411" spans="1:7" x14ac:dyDescent="0.25">
      <c r="A411" s="123"/>
      <c r="B411" s="124">
        <v>42786</v>
      </c>
      <c r="C411" s="121" t="s">
        <v>304</v>
      </c>
      <c r="D411" s="121" t="s">
        <v>8</v>
      </c>
      <c r="E411" s="121" t="s">
        <v>8</v>
      </c>
      <c r="F411" s="119"/>
      <c r="G411" s="122">
        <v>100</v>
      </c>
    </row>
    <row r="412" spans="1:7" x14ac:dyDescent="0.25">
      <c r="A412" s="123"/>
      <c r="B412" s="124">
        <v>42787</v>
      </c>
      <c r="C412" s="121" t="s">
        <v>23</v>
      </c>
      <c r="D412" s="121" t="s">
        <v>8</v>
      </c>
      <c r="E412" s="121" t="s">
        <v>8</v>
      </c>
      <c r="F412" s="119"/>
      <c r="G412" s="122">
        <v>50.39</v>
      </c>
    </row>
    <row r="413" spans="1:7" x14ac:dyDescent="0.25">
      <c r="A413" s="123"/>
      <c r="B413" s="123"/>
      <c r="C413" s="121" t="s">
        <v>306</v>
      </c>
      <c r="D413" s="121" t="s">
        <v>8</v>
      </c>
      <c r="E413" s="121" t="s">
        <v>8</v>
      </c>
      <c r="F413" s="119"/>
      <c r="G413" s="122">
        <v>1700</v>
      </c>
    </row>
    <row r="414" spans="1:7" x14ac:dyDescent="0.25">
      <c r="A414" s="123"/>
      <c r="B414" s="124">
        <v>42788</v>
      </c>
      <c r="C414" s="121" t="s">
        <v>309</v>
      </c>
      <c r="D414" s="121" t="s">
        <v>8</v>
      </c>
      <c r="E414" s="121" t="s">
        <v>8</v>
      </c>
      <c r="F414" s="119"/>
      <c r="G414" s="122">
        <v>200</v>
      </c>
    </row>
    <row r="415" spans="1:7" x14ac:dyDescent="0.25">
      <c r="A415" s="123"/>
      <c r="B415" s="123"/>
      <c r="C415" s="121" t="s">
        <v>340</v>
      </c>
      <c r="D415" s="121" t="s">
        <v>341</v>
      </c>
      <c r="E415" s="121" t="s">
        <v>342</v>
      </c>
      <c r="F415" s="121">
        <v>1000</v>
      </c>
      <c r="G415" s="122">
        <v>1000</v>
      </c>
    </row>
    <row r="416" spans="1:7" x14ac:dyDescent="0.25">
      <c r="A416" s="123"/>
      <c r="B416" s="124">
        <v>42793</v>
      </c>
      <c r="C416" s="121" t="s">
        <v>210</v>
      </c>
      <c r="D416" s="121" t="s">
        <v>34</v>
      </c>
      <c r="E416" s="121" t="s">
        <v>314</v>
      </c>
      <c r="F416" s="121">
        <v>1000</v>
      </c>
      <c r="G416" s="122">
        <v>1000</v>
      </c>
    </row>
    <row r="417" spans="1:7" x14ac:dyDescent="0.25">
      <c r="A417" s="123"/>
      <c r="B417" s="123"/>
      <c r="C417" s="123"/>
      <c r="D417" s="123"/>
      <c r="E417" s="123"/>
      <c r="F417" s="138">
        <v>1750</v>
      </c>
      <c r="G417" s="139">
        <v>1750</v>
      </c>
    </row>
    <row r="418" spans="1:7" x14ac:dyDescent="0.25">
      <c r="A418" s="123"/>
      <c r="B418" s="124">
        <v>42794</v>
      </c>
      <c r="C418" s="121" t="s">
        <v>23</v>
      </c>
      <c r="D418" s="121" t="s">
        <v>8</v>
      </c>
      <c r="E418" s="121" t="s">
        <v>8</v>
      </c>
      <c r="F418" s="119"/>
      <c r="G418" s="122">
        <v>6</v>
      </c>
    </row>
    <row r="419" spans="1:7" x14ac:dyDescent="0.25">
      <c r="A419" s="123"/>
      <c r="B419" s="123"/>
      <c r="C419" s="121" t="s">
        <v>316</v>
      </c>
      <c r="D419" s="121" t="s">
        <v>8</v>
      </c>
      <c r="E419" s="121" t="s">
        <v>8</v>
      </c>
      <c r="F419" s="119"/>
      <c r="G419" s="122">
        <v>100</v>
      </c>
    </row>
    <row r="420" spans="1:7" x14ac:dyDescent="0.25">
      <c r="A420" s="123"/>
      <c r="B420" s="124">
        <v>42795</v>
      </c>
      <c r="C420" s="121" t="s">
        <v>317</v>
      </c>
      <c r="D420" s="121" t="s">
        <v>8</v>
      </c>
      <c r="E420" s="121" t="s">
        <v>8</v>
      </c>
      <c r="F420" s="119"/>
      <c r="G420" s="122">
        <v>200</v>
      </c>
    </row>
    <row r="421" spans="1:7" x14ac:dyDescent="0.25">
      <c r="A421" s="123"/>
      <c r="B421" s="124">
        <v>42800</v>
      </c>
      <c r="C421" s="121" t="s">
        <v>331</v>
      </c>
      <c r="D421" s="121" t="s">
        <v>8</v>
      </c>
      <c r="E421" s="121" t="s">
        <v>8</v>
      </c>
      <c r="F421" s="119"/>
      <c r="G421" s="122">
        <v>350</v>
      </c>
    </row>
    <row r="422" spans="1:7" x14ac:dyDescent="0.25">
      <c r="A422" s="123"/>
      <c r="B422" s="124">
        <v>42808</v>
      </c>
      <c r="C422" s="121" t="s">
        <v>334</v>
      </c>
      <c r="D422" s="121" t="s">
        <v>8</v>
      </c>
      <c r="E422" s="121" t="s">
        <v>8</v>
      </c>
      <c r="F422" s="119"/>
      <c r="G422" s="122">
        <v>1.1399999999999999</v>
      </c>
    </row>
    <row r="423" spans="1:7" x14ac:dyDescent="0.25">
      <c r="A423" s="123"/>
      <c r="B423" s="124">
        <v>42813</v>
      </c>
      <c r="C423" s="121" t="s">
        <v>332</v>
      </c>
      <c r="D423" s="121" t="s">
        <v>8</v>
      </c>
      <c r="E423" s="121" t="s">
        <v>8</v>
      </c>
      <c r="F423" s="119"/>
      <c r="G423" s="122">
        <v>200</v>
      </c>
    </row>
    <row r="424" spans="1:7" x14ac:dyDescent="0.25">
      <c r="A424" s="123"/>
      <c r="B424" s="124">
        <v>42818</v>
      </c>
      <c r="C424" s="121" t="s">
        <v>333</v>
      </c>
      <c r="D424" s="121" t="s">
        <v>8</v>
      </c>
      <c r="E424" s="121" t="s">
        <v>8</v>
      </c>
      <c r="F424" s="119"/>
      <c r="G424" s="122">
        <v>200</v>
      </c>
    </row>
    <row r="425" spans="1:7" x14ac:dyDescent="0.25">
      <c r="A425" s="123"/>
      <c r="B425" s="124">
        <v>42820</v>
      </c>
      <c r="C425" s="121" t="s">
        <v>344</v>
      </c>
      <c r="D425" s="121" t="s">
        <v>8</v>
      </c>
      <c r="E425" s="121" t="s">
        <v>8</v>
      </c>
      <c r="F425" s="119"/>
      <c r="G425" s="122">
        <v>500</v>
      </c>
    </row>
    <row r="426" spans="1:7" x14ac:dyDescent="0.25">
      <c r="A426" s="123"/>
      <c r="B426" s="124">
        <v>42821</v>
      </c>
      <c r="C426" s="121" t="s">
        <v>358</v>
      </c>
      <c r="D426" s="121" t="s">
        <v>359</v>
      </c>
      <c r="E426" s="121" t="s">
        <v>8</v>
      </c>
      <c r="F426" s="119"/>
      <c r="G426" s="122">
        <v>5000</v>
      </c>
    </row>
    <row r="427" spans="1:7" x14ac:dyDescent="0.25">
      <c r="A427" s="123"/>
      <c r="B427" s="123"/>
      <c r="C427" s="121" t="s">
        <v>405</v>
      </c>
      <c r="D427" s="121" t="s">
        <v>8</v>
      </c>
      <c r="E427" s="121" t="s">
        <v>8</v>
      </c>
      <c r="F427" s="119"/>
      <c r="G427" s="122">
        <v>600</v>
      </c>
    </row>
    <row r="428" spans="1:7" x14ac:dyDescent="0.25">
      <c r="A428" s="123"/>
      <c r="B428" s="124">
        <v>42822</v>
      </c>
      <c r="C428" s="121" t="s">
        <v>145</v>
      </c>
      <c r="D428" s="121" t="s">
        <v>387</v>
      </c>
      <c r="E428" s="121" t="s">
        <v>8</v>
      </c>
      <c r="F428" s="119"/>
      <c r="G428" s="122">
        <v>50</v>
      </c>
    </row>
    <row r="429" spans="1:7" x14ac:dyDescent="0.25">
      <c r="A429" s="123"/>
      <c r="B429" s="123"/>
      <c r="C429" s="121" t="s">
        <v>385</v>
      </c>
      <c r="D429" s="121" t="s">
        <v>386</v>
      </c>
      <c r="E429" s="121" t="s">
        <v>8</v>
      </c>
      <c r="F429" s="119"/>
      <c r="G429" s="122">
        <v>100</v>
      </c>
    </row>
    <row r="430" spans="1:7" x14ac:dyDescent="0.25">
      <c r="A430" s="123"/>
      <c r="B430" s="123"/>
      <c r="C430" s="121" t="s">
        <v>391</v>
      </c>
      <c r="D430" s="121" t="s">
        <v>392</v>
      </c>
      <c r="E430" s="121" t="s">
        <v>8</v>
      </c>
      <c r="F430" s="119"/>
      <c r="G430" s="122">
        <v>1000</v>
      </c>
    </row>
    <row r="431" spans="1:7" x14ac:dyDescent="0.25">
      <c r="A431" s="123"/>
      <c r="B431" s="123"/>
      <c r="C431" s="121" t="s">
        <v>393</v>
      </c>
      <c r="D431" s="121" t="s">
        <v>394</v>
      </c>
      <c r="E431" s="121" t="s">
        <v>8</v>
      </c>
      <c r="F431" s="119"/>
      <c r="G431" s="122">
        <v>500</v>
      </c>
    </row>
    <row r="432" spans="1:7" x14ac:dyDescent="0.25">
      <c r="A432" s="123"/>
      <c r="B432" s="124">
        <v>42823</v>
      </c>
      <c r="C432" s="121" t="s">
        <v>368</v>
      </c>
      <c r="D432" s="121" t="s">
        <v>369</v>
      </c>
      <c r="E432" s="121" t="s">
        <v>370</v>
      </c>
      <c r="F432" s="121">
        <v>5000</v>
      </c>
      <c r="G432" s="122">
        <v>5000</v>
      </c>
    </row>
    <row r="433" spans="1:7" x14ac:dyDescent="0.25">
      <c r="A433" s="121" t="s">
        <v>192</v>
      </c>
      <c r="B433" s="119"/>
      <c r="C433" s="119"/>
      <c r="D433" s="119"/>
      <c r="E433" s="119"/>
      <c r="F433" s="119"/>
      <c r="G433" s="122">
        <v>55537.93</v>
      </c>
    </row>
    <row r="434" spans="1:7" x14ac:dyDescent="0.25">
      <c r="A434" s="121" t="s">
        <v>248</v>
      </c>
      <c r="B434" s="124">
        <v>42765</v>
      </c>
      <c r="C434" s="121" t="s">
        <v>247</v>
      </c>
      <c r="D434" s="121" t="s">
        <v>34</v>
      </c>
      <c r="E434" s="121" t="s">
        <v>22</v>
      </c>
      <c r="F434" s="121">
        <v>200</v>
      </c>
      <c r="G434" s="122">
        <v>200</v>
      </c>
    </row>
    <row r="435" spans="1:7" x14ac:dyDescent="0.25">
      <c r="A435" s="123"/>
      <c r="B435" s="124">
        <v>42766</v>
      </c>
      <c r="C435" s="121" t="s">
        <v>69</v>
      </c>
      <c r="D435" s="121" t="s">
        <v>70</v>
      </c>
      <c r="E435" s="121" t="s">
        <v>8</v>
      </c>
      <c r="F435" s="119"/>
      <c r="G435" s="122">
        <v>1000</v>
      </c>
    </row>
    <row r="436" spans="1:7" x14ac:dyDescent="0.25">
      <c r="A436" s="123"/>
      <c r="B436" s="123"/>
      <c r="C436" s="121" t="s">
        <v>73</v>
      </c>
      <c r="D436" s="121" t="s">
        <v>74</v>
      </c>
      <c r="E436" s="121" t="s">
        <v>8</v>
      </c>
      <c r="F436" s="119"/>
      <c r="G436" s="122">
        <v>500</v>
      </c>
    </row>
    <row r="437" spans="1:7" x14ac:dyDescent="0.25">
      <c r="A437" s="123"/>
      <c r="B437" s="123"/>
      <c r="C437" s="121" t="s">
        <v>255</v>
      </c>
      <c r="D437" s="121" t="s">
        <v>217</v>
      </c>
      <c r="E437" s="121" t="s">
        <v>8</v>
      </c>
      <c r="F437" s="119"/>
      <c r="G437" s="122">
        <v>500</v>
      </c>
    </row>
    <row r="438" spans="1:7" x14ac:dyDescent="0.25">
      <c r="A438" s="123"/>
      <c r="B438" s="123"/>
      <c r="C438" s="121" t="s">
        <v>256</v>
      </c>
      <c r="D438" s="121" t="s">
        <v>257</v>
      </c>
      <c r="E438" s="121" t="s">
        <v>8</v>
      </c>
      <c r="F438" s="119"/>
      <c r="G438" s="122">
        <v>5000</v>
      </c>
    </row>
    <row r="439" spans="1:7" x14ac:dyDescent="0.25">
      <c r="A439" s="123"/>
      <c r="B439" s="123"/>
      <c r="C439" s="121" t="s">
        <v>258</v>
      </c>
      <c r="D439" s="121" t="s">
        <v>225</v>
      </c>
      <c r="E439" s="121" t="s">
        <v>8</v>
      </c>
      <c r="F439" s="119"/>
      <c r="G439" s="122">
        <v>500</v>
      </c>
    </row>
    <row r="440" spans="1:7" x14ac:dyDescent="0.25">
      <c r="A440" s="123"/>
      <c r="B440" s="123"/>
      <c r="C440" s="121" t="s">
        <v>260</v>
      </c>
      <c r="D440" s="121" t="s">
        <v>50</v>
      </c>
      <c r="E440" s="121" t="s">
        <v>8</v>
      </c>
      <c r="F440" s="119"/>
      <c r="G440" s="122">
        <v>200</v>
      </c>
    </row>
    <row r="441" spans="1:7" x14ac:dyDescent="0.25">
      <c r="A441" s="123"/>
      <c r="B441" s="123"/>
      <c r="C441" s="121" t="s">
        <v>262</v>
      </c>
      <c r="D441" s="121" t="s">
        <v>122</v>
      </c>
      <c r="E441" s="121" t="s">
        <v>8</v>
      </c>
      <c r="F441" s="119"/>
      <c r="G441" s="122">
        <v>200</v>
      </c>
    </row>
    <row r="442" spans="1:7" x14ac:dyDescent="0.25">
      <c r="A442" s="123"/>
      <c r="B442" s="123"/>
      <c r="C442" s="121" t="s">
        <v>265</v>
      </c>
      <c r="D442" s="121" t="s">
        <v>266</v>
      </c>
      <c r="E442" s="121" t="s">
        <v>8</v>
      </c>
      <c r="F442" s="119"/>
      <c r="G442" s="122">
        <v>300</v>
      </c>
    </row>
    <row r="443" spans="1:7" x14ac:dyDescent="0.25">
      <c r="A443" s="123"/>
      <c r="B443" s="124">
        <v>42767</v>
      </c>
      <c r="C443" s="121" t="s">
        <v>269</v>
      </c>
      <c r="D443" s="121" t="s">
        <v>270</v>
      </c>
      <c r="E443" s="121" t="s">
        <v>8</v>
      </c>
      <c r="F443" s="119"/>
      <c r="G443" s="122">
        <v>1000</v>
      </c>
    </row>
    <row r="444" spans="1:7" x14ac:dyDescent="0.25">
      <c r="A444" s="123"/>
      <c r="B444" s="123"/>
      <c r="C444" s="121" t="s">
        <v>271</v>
      </c>
      <c r="D444" s="121" t="s">
        <v>272</v>
      </c>
      <c r="E444" s="121" t="s">
        <v>8</v>
      </c>
      <c r="F444" s="119"/>
      <c r="G444" s="122">
        <v>200</v>
      </c>
    </row>
    <row r="445" spans="1:7" x14ac:dyDescent="0.25">
      <c r="A445" s="123"/>
      <c r="B445" s="123"/>
      <c r="C445" s="121" t="s">
        <v>273</v>
      </c>
      <c r="D445" s="121" t="s">
        <v>274</v>
      </c>
      <c r="E445" s="121" t="s">
        <v>8</v>
      </c>
      <c r="F445" s="119"/>
      <c r="G445" s="122">
        <v>500</v>
      </c>
    </row>
    <row r="446" spans="1:7" x14ac:dyDescent="0.25">
      <c r="A446" s="123"/>
      <c r="B446" s="124">
        <v>42768</v>
      </c>
      <c r="C446" s="121" t="s">
        <v>121</v>
      </c>
      <c r="D446" s="121" t="s">
        <v>38</v>
      </c>
      <c r="E446" s="121" t="s">
        <v>8</v>
      </c>
      <c r="F446" s="119"/>
      <c r="G446" s="122">
        <v>100</v>
      </c>
    </row>
    <row r="447" spans="1:7" x14ac:dyDescent="0.25">
      <c r="A447" s="123"/>
      <c r="B447" s="124">
        <v>42769</v>
      </c>
      <c r="C447" s="121" t="s">
        <v>276</v>
      </c>
      <c r="D447" s="121" t="s">
        <v>8</v>
      </c>
      <c r="E447" s="121" t="s">
        <v>8</v>
      </c>
      <c r="F447" s="119"/>
      <c r="G447" s="122">
        <v>300</v>
      </c>
    </row>
    <row r="448" spans="1:7" x14ac:dyDescent="0.25">
      <c r="A448" s="123"/>
      <c r="B448" s="124">
        <v>42845</v>
      </c>
      <c r="C448" s="121" t="s">
        <v>489</v>
      </c>
      <c r="D448" s="121" t="s">
        <v>8</v>
      </c>
      <c r="E448" s="121" t="s">
        <v>8</v>
      </c>
      <c r="F448" s="119"/>
      <c r="G448" s="122">
        <v>22500</v>
      </c>
    </row>
    <row r="449" spans="1:7" x14ac:dyDescent="0.25">
      <c r="A449" s="121" t="s">
        <v>252</v>
      </c>
      <c r="B449" s="119"/>
      <c r="C449" s="119"/>
      <c r="D449" s="119"/>
      <c r="E449" s="119"/>
      <c r="F449" s="119"/>
      <c r="G449" s="122">
        <v>33000</v>
      </c>
    </row>
    <row r="450" spans="1:7" x14ac:dyDescent="0.25">
      <c r="A450" s="121" t="s">
        <v>308</v>
      </c>
      <c r="B450" s="124">
        <v>42788</v>
      </c>
      <c r="C450" s="121" t="s">
        <v>233</v>
      </c>
      <c r="D450" s="121" t="s">
        <v>8</v>
      </c>
      <c r="E450" s="121" t="s">
        <v>8</v>
      </c>
      <c r="F450" s="119"/>
      <c r="G450" s="122">
        <v>1000</v>
      </c>
    </row>
    <row r="451" spans="1:7" x14ac:dyDescent="0.25">
      <c r="A451" s="123"/>
      <c r="B451" s="124">
        <v>42845</v>
      </c>
      <c r="C451" s="121" t="s">
        <v>489</v>
      </c>
      <c r="D451" s="121" t="s">
        <v>8</v>
      </c>
      <c r="E451" s="121" t="s">
        <v>8</v>
      </c>
      <c r="F451" s="119"/>
      <c r="G451" s="122">
        <v>26437</v>
      </c>
    </row>
    <row r="452" spans="1:7" x14ac:dyDescent="0.25">
      <c r="A452" s="121" t="s">
        <v>319</v>
      </c>
      <c r="B452" s="119"/>
      <c r="C452" s="119"/>
      <c r="D452" s="119"/>
      <c r="E452" s="119"/>
      <c r="F452" s="119"/>
      <c r="G452" s="122">
        <v>27437</v>
      </c>
    </row>
    <row r="453" spans="1:7" x14ac:dyDescent="0.25">
      <c r="A453" s="121" t="s">
        <v>348</v>
      </c>
      <c r="B453" s="124">
        <v>42821</v>
      </c>
      <c r="C453" s="121" t="s">
        <v>52</v>
      </c>
      <c r="D453" s="121" t="s">
        <v>204</v>
      </c>
      <c r="E453" s="121" t="s">
        <v>8</v>
      </c>
      <c r="F453" s="119"/>
      <c r="G453" s="122">
        <v>3000</v>
      </c>
    </row>
    <row r="454" spans="1:7" x14ac:dyDescent="0.25">
      <c r="A454" s="123"/>
      <c r="B454" s="123"/>
      <c r="C454" s="121" t="s">
        <v>142</v>
      </c>
      <c r="D454" s="121" t="s">
        <v>148</v>
      </c>
      <c r="E454" s="121" t="s">
        <v>8</v>
      </c>
      <c r="F454" s="119"/>
      <c r="G454" s="122">
        <v>500</v>
      </c>
    </row>
    <row r="455" spans="1:7" x14ac:dyDescent="0.25">
      <c r="A455" s="123"/>
      <c r="B455" s="123"/>
      <c r="C455" s="121" t="s">
        <v>349</v>
      </c>
      <c r="D455" s="121" t="s">
        <v>350</v>
      </c>
      <c r="E455" s="121" t="s">
        <v>8</v>
      </c>
      <c r="F455" s="119"/>
      <c r="G455" s="122">
        <v>200</v>
      </c>
    </row>
    <row r="456" spans="1:7" x14ac:dyDescent="0.25">
      <c r="A456" s="123"/>
      <c r="B456" s="123"/>
      <c r="C456" s="121" t="s">
        <v>351</v>
      </c>
      <c r="D456" s="121" t="s">
        <v>352</v>
      </c>
      <c r="E456" s="121" t="s">
        <v>8</v>
      </c>
      <c r="F456" s="119"/>
      <c r="G456" s="122">
        <v>100</v>
      </c>
    </row>
    <row r="457" spans="1:7" x14ac:dyDescent="0.25">
      <c r="A457" s="123"/>
      <c r="B457" s="123"/>
      <c r="C457" s="121" t="s">
        <v>353</v>
      </c>
      <c r="D457" s="121" t="s">
        <v>39</v>
      </c>
      <c r="E457" s="121" t="s">
        <v>8</v>
      </c>
      <c r="F457" s="119"/>
      <c r="G457" s="122">
        <v>200</v>
      </c>
    </row>
    <row r="458" spans="1:7" x14ac:dyDescent="0.25">
      <c r="A458" s="123"/>
      <c r="B458" s="123"/>
      <c r="C458" s="121" t="s">
        <v>356</v>
      </c>
      <c r="D458" s="121" t="s">
        <v>110</v>
      </c>
      <c r="E458" s="121" t="s">
        <v>8</v>
      </c>
      <c r="F458" s="119"/>
      <c r="G458" s="122">
        <v>500</v>
      </c>
    </row>
    <row r="459" spans="1:7" x14ac:dyDescent="0.25">
      <c r="A459" s="123"/>
      <c r="B459" s="123"/>
      <c r="C459" s="121" t="s">
        <v>361</v>
      </c>
      <c r="D459" s="121" t="s">
        <v>362</v>
      </c>
      <c r="E459" s="121" t="s">
        <v>8</v>
      </c>
      <c r="F459" s="119"/>
      <c r="G459" s="122">
        <v>500</v>
      </c>
    </row>
    <row r="460" spans="1:7" x14ac:dyDescent="0.25">
      <c r="A460" s="123"/>
      <c r="B460" s="123"/>
      <c r="C460" s="121" t="s">
        <v>363</v>
      </c>
      <c r="D460" s="121" t="s">
        <v>364</v>
      </c>
      <c r="E460" s="121" t="s">
        <v>8</v>
      </c>
      <c r="F460" s="119"/>
      <c r="G460" s="122">
        <v>200</v>
      </c>
    </row>
    <row r="461" spans="1:7" x14ac:dyDescent="0.25">
      <c r="A461" s="123"/>
      <c r="B461" s="123"/>
      <c r="C461" s="121" t="s">
        <v>405</v>
      </c>
      <c r="D461" s="121" t="s">
        <v>8</v>
      </c>
      <c r="E461" s="121" t="s">
        <v>8</v>
      </c>
      <c r="F461" s="119"/>
      <c r="G461" s="122">
        <v>100</v>
      </c>
    </row>
    <row r="462" spans="1:7" x14ac:dyDescent="0.25">
      <c r="A462" s="123"/>
      <c r="B462" s="124">
        <v>42822</v>
      </c>
      <c r="C462" s="121" t="s">
        <v>373</v>
      </c>
      <c r="D462" s="121" t="s">
        <v>374</v>
      </c>
      <c r="E462" s="121" t="s">
        <v>8</v>
      </c>
      <c r="F462" s="119"/>
      <c r="G462" s="122">
        <v>200</v>
      </c>
    </row>
    <row r="463" spans="1:7" x14ac:dyDescent="0.25">
      <c r="A463" s="123"/>
      <c r="B463" s="123"/>
      <c r="C463" s="121" t="s">
        <v>375</v>
      </c>
      <c r="D463" s="121" t="s">
        <v>91</v>
      </c>
      <c r="E463" s="121" t="s">
        <v>8</v>
      </c>
      <c r="F463" s="119"/>
      <c r="G463" s="122">
        <v>1000</v>
      </c>
    </row>
    <row r="464" spans="1:7" x14ac:dyDescent="0.25">
      <c r="A464" s="123"/>
      <c r="B464" s="123"/>
      <c r="C464" s="121" t="s">
        <v>383</v>
      </c>
      <c r="D464" s="121" t="s">
        <v>93</v>
      </c>
      <c r="E464" s="121" t="s">
        <v>8</v>
      </c>
      <c r="F464" s="119"/>
      <c r="G464" s="122">
        <v>100</v>
      </c>
    </row>
    <row r="465" spans="1:7" x14ac:dyDescent="0.25">
      <c r="A465" s="123"/>
      <c r="B465" s="123"/>
      <c r="C465" s="121" t="s">
        <v>393</v>
      </c>
      <c r="D465" s="121" t="s">
        <v>394</v>
      </c>
      <c r="E465" s="121" t="s">
        <v>8</v>
      </c>
      <c r="F465" s="119"/>
      <c r="G465" s="122">
        <v>100</v>
      </c>
    </row>
    <row r="466" spans="1:7" x14ac:dyDescent="0.25">
      <c r="A466" s="123"/>
      <c r="B466" s="123"/>
      <c r="C466" s="121" t="s">
        <v>395</v>
      </c>
      <c r="D466" s="121" t="s">
        <v>389</v>
      </c>
      <c r="E466" s="121" t="s">
        <v>8</v>
      </c>
      <c r="F466" s="119"/>
      <c r="G466" s="122">
        <v>100</v>
      </c>
    </row>
    <row r="467" spans="1:7" x14ac:dyDescent="0.25">
      <c r="A467" s="123"/>
      <c r="B467" s="124">
        <v>42829</v>
      </c>
      <c r="C467" s="121" t="s">
        <v>507</v>
      </c>
      <c r="D467" s="121" t="s">
        <v>403</v>
      </c>
      <c r="E467" s="121" t="s">
        <v>404</v>
      </c>
      <c r="F467" s="121">
        <v>15000</v>
      </c>
      <c r="G467" s="122">
        <v>15000</v>
      </c>
    </row>
    <row r="468" spans="1:7" x14ac:dyDescent="0.25">
      <c r="A468" s="123"/>
      <c r="B468" s="124">
        <v>42832</v>
      </c>
      <c r="C468" s="121" t="s">
        <v>456</v>
      </c>
      <c r="D468" s="121" t="s">
        <v>457</v>
      </c>
      <c r="E468" s="121" t="s">
        <v>33</v>
      </c>
      <c r="F468" s="121">
        <v>20000</v>
      </c>
      <c r="G468" s="122">
        <v>20000</v>
      </c>
    </row>
    <row r="469" spans="1:7" x14ac:dyDescent="0.25">
      <c r="A469" s="123"/>
      <c r="B469" s="124">
        <v>42844</v>
      </c>
      <c r="C469" s="121" t="s">
        <v>490</v>
      </c>
      <c r="D469" s="121" t="s">
        <v>460</v>
      </c>
      <c r="E469" s="121" t="s">
        <v>461</v>
      </c>
      <c r="F469" s="121">
        <v>15000</v>
      </c>
      <c r="G469" s="122">
        <v>15000</v>
      </c>
    </row>
    <row r="470" spans="1:7" x14ac:dyDescent="0.25">
      <c r="A470" s="123"/>
      <c r="B470" s="123"/>
      <c r="C470" s="121" t="s">
        <v>491</v>
      </c>
      <c r="D470" s="121" t="s">
        <v>8</v>
      </c>
      <c r="E470" s="121" t="s">
        <v>8</v>
      </c>
      <c r="F470" s="119"/>
      <c r="G470" s="122">
        <v>30000</v>
      </c>
    </row>
    <row r="471" spans="1:7" x14ac:dyDescent="0.25">
      <c r="A471" s="123"/>
      <c r="B471" s="124">
        <v>42845</v>
      </c>
      <c r="C471" s="121" t="s">
        <v>467</v>
      </c>
      <c r="D471" s="121" t="s">
        <v>8</v>
      </c>
      <c r="E471" s="121" t="s">
        <v>8</v>
      </c>
      <c r="F471" s="119"/>
      <c r="G471" s="122">
        <v>531</v>
      </c>
    </row>
    <row r="472" spans="1:7" x14ac:dyDescent="0.25">
      <c r="A472" s="123"/>
      <c r="B472" s="123"/>
      <c r="C472" s="121" t="s">
        <v>492</v>
      </c>
      <c r="D472" s="121" t="s">
        <v>463</v>
      </c>
      <c r="E472" s="121" t="s">
        <v>462</v>
      </c>
      <c r="F472" s="121">
        <v>60000</v>
      </c>
      <c r="G472" s="122">
        <v>60000</v>
      </c>
    </row>
    <row r="473" spans="1:7" x14ac:dyDescent="0.25">
      <c r="A473" s="123"/>
      <c r="B473" s="123"/>
      <c r="C473" s="121" t="s">
        <v>493</v>
      </c>
      <c r="D473" s="121" t="s">
        <v>8</v>
      </c>
      <c r="E473" s="121" t="s">
        <v>8</v>
      </c>
      <c r="F473" s="119"/>
      <c r="G473" s="122">
        <v>30000</v>
      </c>
    </row>
    <row r="474" spans="1:7" x14ac:dyDescent="0.25">
      <c r="A474" s="123"/>
      <c r="B474" s="123"/>
      <c r="C474" s="121" t="s">
        <v>494</v>
      </c>
      <c r="D474" s="121" t="s">
        <v>8</v>
      </c>
      <c r="E474" s="121" t="s">
        <v>8</v>
      </c>
      <c r="F474" s="119"/>
      <c r="G474" s="122">
        <v>30000</v>
      </c>
    </row>
    <row r="475" spans="1:7" x14ac:dyDescent="0.25">
      <c r="A475" s="123"/>
      <c r="B475" s="123"/>
      <c r="C475" s="121" t="s">
        <v>502</v>
      </c>
      <c r="D475" s="121" t="s">
        <v>8</v>
      </c>
      <c r="E475" s="121" t="s">
        <v>8</v>
      </c>
      <c r="F475" s="119"/>
      <c r="G475" s="122">
        <v>16669</v>
      </c>
    </row>
    <row r="476" spans="1:7" x14ac:dyDescent="0.25">
      <c r="A476" s="123"/>
      <c r="B476" s="124">
        <v>42842</v>
      </c>
      <c r="C476" s="121" t="s">
        <v>489</v>
      </c>
      <c r="D476" s="121" t="s">
        <v>8</v>
      </c>
      <c r="E476" s="121" t="s">
        <v>8</v>
      </c>
      <c r="F476" s="119"/>
      <c r="G476" s="122">
        <v>15000</v>
      </c>
    </row>
    <row r="477" spans="1:7" x14ac:dyDescent="0.25">
      <c r="A477" s="121" t="s">
        <v>372</v>
      </c>
      <c r="B477" s="119"/>
      <c r="C477" s="119"/>
      <c r="D477" s="119"/>
      <c r="E477" s="119"/>
      <c r="F477" s="119"/>
      <c r="G477" s="122">
        <v>239000</v>
      </c>
    </row>
    <row r="478" spans="1:7" x14ac:dyDescent="0.25">
      <c r="A478" s="121" t="s">
        <v>420</v>
      </c>
      <c r="B478" s="124">
        <v>42835</v>
      </c>
      <c r="C478" s="121" t="s">
        <v>69</v>
      </c>
      <c r="D478" s="121" t="s">
        <v>183</v>
      </c>
      <c r="E478" s="121" t="s">
        <v>8</v>
      </c>
      <c r="F478" s="119"/>
      <c r="G478" s="122">
        <v>1000</v>
      </c>
    </row>
    <row r="479" spans="1:7" x14ac:dyDescent="0.25">
      <c r="A479" s="123"/>
      <c r="B479" s="123"/>
      <c r="C479" s="121" t="s">
        <v>95</v>
      </c>
      <c r="D479" s="121" t="s">
        <v>96</v>
      </c>
      <c r="E479" s="121" t="s">
        <v>8</v>
      </c>
      <c r="F479" s="119"/>
      <c r="G479" s="122">
        <v>500</v>
      </c>
    </row>
    <row r="480" spans="1:7" x14ac:dyDescent="0.25">
      <c r="A480" s="123"/>
      <c r="B480" s="123"/>
      <c r="C480" s="121" t="s">
        <v>180</v>
      </c>
      <c r="D480" s="121" t="s">
        <v>429</v>
      </c>
      <c r="E480" s="121" t="s">
        <v>8</v>
      </c>
      <c r="F480" s="119"/>
      <c r="G480" s="122">
        <v>1000</v>
      </c>
    </row>
    <row r="481" spans="1:7" x14ac:dyDescent="0.25">
      <c r="A481" s="123"/>
      <c r="B481" s="123"/>
      <c r="C481" s="121" t="s">
        <v>418</v>
      </c>
      <c r="D481" s="121" t="s">
        <v>8</v>
      </c>
      <c r="E481" s="121" t="s">
        <v>8</v>
      </c>
      <c r="F481" s="119"/>
      <c r="G481" s="122">
        <v>100</v>
      </c>
    </row>
    <row r="482" spans="1:7" x14ac:dyDescent="0.25">
      <c r="A482" s="123"/>
      <c r="B482" s="123"/>
      <c r="C482" s="121" t="s">
        <v>422</v>
      </c>
      <c r="D482" s="121" t="s">
        <v>122</v>
      </c>
      <c r="E482" s="121" t="s">
        <v>8</v>
      </c>
      <c r="F482" s="119"/>
      <c r="G482" s="122">
        <v>200</v>
      </c>
    </row>
    <row r="483" spans="1:7" x14ac:dyDescent="0.25">
      <c r="A483" s="123"/>
      <c r="B483" s="123"/>
      <c r="C483" s="121" t="s">
        <v>423</v>
      </c>
      <c r="D483" s="121" t="s">
        <v>424</v>
      </c>
      <c r="E483" s="121" t="s">
        <v>8</v>
      </c>
      <c r="F483" s="119"/>
      <c r="G483" s="122">
        <v>500</v>
      </c>
    </row>
    <row r="484" spans="1:7" x14ac:dyDescent="0.25">
      <c r="A484" s="123"/>
      <c r="B484" s="123"/>
      <c r="C484" s="121" t="s">
        <v>425</v>
      </c>
      <c r="D484" s="121" t="s">
        <v>426</v>
      </c>
      <c r="E484" s="121" t="s">
        <v>8</v>
      </c>
      <c r="F484" s="119"/>
      <c r="G484" s="122">
        <v>100</v>
      </c>
    </row>
    <row r="485" spans="1:7" x14ac:dyDescent="0.25">
      <c r="A485" s="123"/>
      <c r="B485" s="123"/>
      <c r="C485" s="121" t="s">
        <v>427</v>
      </c>
      <c r="D485" s="121" t="s">
        <v>352</v>
      </c>
      <c r="E485" s="121" t="s">
        <v>8</v>
      </c>
      <c r="F485" s="119"/>
      <c r="G485" s="122">
        <v>100</v>
      </c>
    </row>
    <row r="486" spans="1:7" x14ac:dyDescent="0.25">
      <c r="A486" s="123"/>
      <c r="B486" s="123"/>
      <c r="C486" s="121" t="s">
        <v>430</v>
      </c>
      <c r="D486" s="121" t="s">
        <v>8</v>
      </c>
      <c r="E486" s="121" t="s">
        <v>8</v>
      </c>
      <c r="F486" s="119"/>
      <c r="G486" s="122">
        <v>1000</v>
      </c>
    </row>
    <row r="487" spans="1:7" x14ac:dyDescent="0.25">
      <c r="A487" s="123"/>
      <c r="B487" s="123"/>
      <c r="C487" s="121" t="s">
        <v>431</v>
      </c>
      <c r="D487" s="121" t="s">
        <v>386</v>
      </c>
      <c r="E487" s="121" t="s">
        <v>8</v>
      </c>
      <c r="F487" s="119"/>
      <c r="G487" s="122">
        <v>100</v>
      </c>
    </row>
    <row r="488" spans="1:7" x14ac:dyDescent="0.25">
      <c r="A488" s="123"/>
      <c r="B488" s="123"/>
      <c r="C488" s="121" t="s">
        <v>433</v>
      </c>
      <c r="D488" s="121" t="s">
        <v>434</v>
      </c>
      <c r="E488" s="121" t="s">
        <v>8</v>
      </c>
      <c r="F488" s="119"/>
      <c r="G488" s="122">
        <v>500</v>
      </c>
    </row>
    <row r="489" spans="1:7" x14ac:dyDescent="0.25">
      <c r="A489" s="123"/>
      <c r="B489" s="123"/>
      <c r="C489" s="121" t="s">
        <v>441</v>
      </c>
      <c r="D489" s="121" t="s">
        <v>8</v>
      </c>
      <c r="E489" s="121" t="s">
        <v>8</v>
      </c>
      <c r="F489" s="119"/>
      <c r="G489" s="122">
        <v>200</v>
      </c>
    </row>
    <row r="490" spans="1:7" x14ac:dyDescent="0.25">
      <c r="A490" s="123"/>
      <c r="B490" s="123"/>
      <c r="C490" s="121" t="s">
        <v>442</v>
      </c>
      <c r="D490" s="121" t="s">
        <v>443</v>
      </c>
      <c r="E490" s="121" t="s">
        <v>8</v>
      </c>
      <c r="F490" s="119"/>
      <c r="G490" s="122">
        <v>100</v>
      </c>
    </row>
    <row r="491" spans="1:7" x14ac:dyDescent="0.25">
      <c r="A491" s="123"/>
      <c r="B491" s="124">
        <v>42836</v>
      </c>
      <c r="C491" s="121" t="s">
        <v>446</v>
      </c>
      <c r="D491" s="121" t="s">
        <v>447</v>
      </c>
      <c r="E491" s="121" t="s">
        <v>8</v>
      </c>
      <c r="F491" s="119"/>
      <c r="G491" s="122">
        <v>500</v>
      </c>
    </row>
    <row r="492" spans="1:7" x14ac:dyDescent="0.25">
      <c r="A492" s="123"/>
      <c r="B492" s="123"/>
      <c r="C492" s="121" t="s">
        <v>448</v>
      </c>
      <c r="D492" s="121" t="s">
        <v>74</v>
      </c>
      <c r="E492" s="121" t="s">
        <v>8</v>
      </c>
      <c r="F492" s="119"/>
      <c r="G492" s="122">
        <v>500</v>
      </c>
    </row>
    <row r="493" spans="1:7" x14ac:dyDescent="0.25">
      <c r="A493" s="123"/>
      <c r="B493" s="123"/>
      <c r="C493" s="121" t="s">
        <v>449</v>
      </c>
      <c r="D493" s="121" t="s">
        <v>450</v>
      </c>
      <c r="E493" s="121" t="s">
        <v>8</v>
      </c>
      <c r="F493" s="119"/>
      <c r="G493" s="122">
        <v>900</v>
      </c>
    </row>
    <row r="494" spans="1:7" x14ac:dyDescent="0.25">
      <c r="A494" s="123"/>
      <c r="B494" s="123"/>
      <c r="C494" s="121" t="s">
        <v>454</v>
      </c>
      <c r="D494" s="121" t="s">
        <v>8</v>
      </c>
      <c r="E494" s="121" t="s">
        <v>8</v>
      </c>
      <c r="F494" s="119"/>
      <c r="G494" s="122">
        <v>500</v>
      </c>
    </row>
    <row r="495" spans="1:7" x14ac:dyDescent="0.25">
      <c r="A495" s="123"/>
      <c r="B495" s="124">
        <v>42837</v>
      </c>
      <c r="C495" s="121" t="s">
        <v>451</v>
      </c>
      <c r="D495" s="121" t="s">
        <v>452</v>
      </c>
      <c r="E495" s="121" t="s">
        <v>8</v>
      </c>
      <c r="F495" s="119"/>
      <c r="G495" s="122">
        <v>100</v>
      </c>
    </row>
    <row r="496" spans="1:7" x14ac:dyDescent="0.25">
      <c r="A496" s="123"/>
      <c r="B496" s="124">
        <v>42844</v>
      </c>
      <c r="C496" s="121" t="s">
        <v>23</v>
      </c>
      <c r="D496" s="121" t="s">
        <v>8</v>
      </c>
      <c r="E496" s="121" t="s">
        <v>8</v>
      </c>
      <c r="F496" s="119"/>
      <c r="G496" s="122">
        <v>100</v>
      </c>
    </row>
    <row r="497" spans="1:7" x14ac:dyDescent="0.25">
      <c r="A497" s="123"/>
      <c r="B497" s="123"/>
      <c r="C497" s="121" t="s">
        <v>470</v>
      </c>
      <c r="D497" s="121" t="s">
        <v>138</v>
      </c>
      <c r="E497" s="121" t="s">
        <v>8</v>
      </c>
      <c r="F497" s="119"/>
      <c r="G497" s="122">
        <v>500</v>
      </c>
    </row>
    <row r="498" spans="1:7" x14ac:dyDescent="0.25">
      <c r="A498" s="123"/>
      <c r="B498" s="124">
        <v>42871</v>
      </c>
      <c r="C498" s="121" t="s">
        <v>522</v>
      </c>
      <c r="D498" s="121" t="s">
        <v>394</v>
      </c>
      <c r="E498" s="121" t="s">
        <v>8</v>
      </c>
      <c r="F498" s="119"/>
      <c r="G498" s="122">
        <v>1000</v>
      </c>
    </row>
    <row r="499" spans="1:7" x14ac:dyDescent="0.25">
      <c r="A499" s="123"/>
      <c r="B499" s="124">
        <v>42873</v>
      </c>
      <c r="C499" s="121" t="s">
        <v>521</v>
      </c>
      <c r="D499" s="121" t="s">
        <v>8</v>
      </c>
      <c r="E499" s="121" t="s">
        <v>8</v>
      </c>
      <c r="F499" s="119"/>
      <c r="G499" s="122">
        <v>30000</v>
      </c>
    </row>
    <row r="500" spans="1:7" x14ac:dyDescent="0.25">
      <c r="A500" s="123"/>
      <c r="B500" s="124">
        <v>42876</v>
      </c>
      <c r="C500" s="121" t="s">
        <v>23</v>
      </c>
      <c r="D500" s="121" t="s">
        <v>8</v>
      </c>
      <c r="E500" s="121" t="s">
        <v>8</v>
      </c>
      <c r="F500" s="119"/>
      <c r="G500" s="122">
        <v>200</v>
      </c>
    </row>
    <row r="501" spans="1:7" x14ac:dyDescent="0.25">
      <c r="A501" s="123"/>
      <c r="B501" s="123"/>
      <c r="C501" s="121" t="s">
        <v>69</v>
      </c>
      <c r="D501" s="121" t="s">
        <v>70</v>
      </c>
      <c r="E501" s="121" t="s">
        <v>8</v>
      </c>
      <c r="F501" s="119"/>
      <c r="G501" s="122">
        <v>1000</v>
      </c>
    </row>
    <row r="502" spans="1:7" x14ac:dyDescent="0.25">
      <c r="A502" s="123"/>
      <c r="B502" s="123"/>
      <c r="C502" s="121" t="s">
        <v>95</v>
      </c>
      <c r="D502" s="121" t="s">
        <v>542</v>
      </c>
      <c r="E502" s="121" t="s">
        <v>8</v>
      </c>
      <c r="F502" s="119"/>
      <c r="G502" s="122">
        <v>500</v>
      </c>
    </row>
    <row r="503" spans="1:7" x14ac:dyDescent="0.25">
      <c r="A503" s="123"/>
      <c r="B503" s="123"/>
      <c r="C503" s="121" t="s">
        <v>145</v>
      </c>
      <c r="D503" s="121" t="s">
        <v>387</v>
      </c>
      <c r="E503" s="121" t="s">
        <v>8</v>
      </c>
      <c r="F503" s="119"/>
      <c r="G503" s="122">
        <v>100</v>
      </c>
    </row>
    <row r="504" spans="1:7" x14ac:dyDescent="0.25">
      <c r="A504" s="123"/>
      <c r="B504" s="123"/>
      <c r="C504" s="121" t="s">
        <v>290</v>
      </c>
      <c r="D504" s="121" t="s">
        <v>98</v>
      </c>
      <c r="E504" s="121" t="s">
        <v>8</v>
      </c>
      <c r="F504" s="119"/>
      <c r="G504" s="122">
        <v>1000</v>
      </c>
    </row>
    <row r="505" spans="1:7" x14ac:dyDescent="0.25">
      <c r="A505" s="123"/>
      <c r="B505" s="123"/>
      <c r="C505" s="121" t="s">
        <v>528</v>
      </c>
      <c r="D505" s="121" t="s">
        <v>529</v>
      </c>
      <c r="E505" s="121" t="s">
        <v>8</v>
      </c>
      <c r="F505" s="119"/>
      <c r="G505" s="122">
        <v>500</v>
      </c>
    </row>
    <row r="506" spans="1:7" x14ac:dyDescent="0.25">
      <c r="A506" s="123"/>
      <c r="B506" s="123"/>
      <c r="C506" s="121" t="s">
        <v>530</v>
      </c>
      <c r="D506" s="121" t="s">
        <v>529</v>
      </c>
      <c r="E506" s="121" t="s">
        <v>8</v>
      </c>
      <c r="F506" s="119"/>
      <c r="G506" s="122">
        <v>300</v>
      </c>
    </row>
    <row r="507" spans="1:7" x14ac:dyDescent="0.25">
      <c r="A507" s="123"/>
      <c r="B507" s="123"/>
      <c r="C507" s="121" t="s">
        <v>532</v>
      </c>
      <c r="D507" s="121" t="s">
        <v>386</v>
      </c>
      <c r="E507" s="121" t="s">
        <v>8</v>
      </c>
      <c r="F507" s="119"/>
      <c r="G507" s="122">
        <v>200</v>
      </c>
    </row>
    <row r="508" spans="1:7" x14ac:dyDescent="0.25">
      <c r="A508" s="123"/>
      <c r="B508" s="123"/>
      <c r="C508" s="121" t="s">
        <v>536</v>
      </c>
      <c r="D508" s="121" t="s">
        <v>118</v>
      </c>
      <c r="E508" s="121" t="s">
        <v>8</v>
      </c>
      <c r="F508" s="119"/>
      <c r="G508" s="122">
        <v>1000</v>
      </c>
    </row>
    <row r="509" spans="1:7" x14ac:dyDescent="0.25">
      <c r="A509" s="123"/>
      <c r="B509" s="123"/>
      <c r="C509" s="121" t="s">
        <v>537</v>
      </c>
      <c r="D509" s="121" t="s">
        <v>110</v>
      </c>
      <c r="E509" s="121" t="s">
        <v>8</v>
      </c>
      <c r="F509" s="119"/>
      <c r="G509" s="122">
        <v>500</v>
      </c>
    </row>
    <row r="510" spans="1:7" x14ac:dyDescent="0.25">
      <c r="A510" s="123"/>
      <c r="B510" s="123"/>
      <c r="C510" s="121" t="s">
        <v>540</v>
      </c>
      <c r="D510" s="121" t="s">
        <v>426</v>
      </c>
      <c r="E510" s="121" t="s">
        <v>8</v>
      </c>
      <c r="F510" s="119"/>
      <c r="G510" s="122">
        <v>135.05999999999767</v>
      </c>
    </row>
    <row r="511" spans="1:7" x14ac:dyDescent="0.25">
      <c r="A511" s="123"/>
      <c r="B511" s="123"/>
      <c r="C511" s="121" t="s">
        <v>543</v>
      </c>
      <c r="D511" s="121" t="s">
        <v>132</v>
      </c>
      <c r="E511" s="121" t="s">
        <v>8</v>
      </c>
      <c r="F511" s="119"/>
      <c r="G511" s="122">
        <v>500</v>
      </c>
    </row>
    <row r="512" spans="1:7" x14ac:dyDescent="0.25">
      <c r="A512" s="123"/>
      <c r="B512" s="123"/>
      <c r="C512" s="121" t="s">
        <v>587</v>
      </c>
      <c r="D512" s="121" t="s">
        <v>8</v>
      </c>
      <c r="E512" s="121" t="s">
        <v>8</v>
      </c>
      <c r="F512" s="119"/>
      <c r="G512" s="122">
        <v>400</v>
      </c>
    </row>
    <row r="513" spans="1:7" x14ac:dyDescent="0.25">
      <c r="A513" s="123"/>
      <c r="B513" s="124">
        <v>42877</v>
      </c>
      <c r="C513" s="121" t="s">
        <v>52</v>
      </c>
      <c r="D513" s="121" t="s">
        <v>204</v>
      </c>
      <c r="E513" s="121" t="s">
        <v>8</v>
      </c>
      <c r="F513" s="119"/>
      <c r="G513" s="122">
        <v>10000</v>
      </c>
    </row>
    <row r="514" spans="1:7" x14ac:dyDescent="0.25">
      <c r="A514" s="123"/>
      <c r="B514" s="123"/>
      <c r="C514" s="121" t="s">
        <v>241</v>
      </c>
      <c r="D514" s="121" t="s">
        <v>560</v>
      </c>
      <c r="E514" s="121" t="s">
        <v>8</v>
      </c>
      <c r="F514" s="119"/>
      <c r="G514" s="122">
        <v>600</v>
      </c>
    </row>
    <row r="515" spans="1:7" x14ac:dyDescent="0.25">
      <c r="A515" s="123"/>
      <c r="B515" s="123"/>
      <c r="C515" s="121" t="s">
        <v>540</v>
      </c>
      <c r="D515" s="121" t="s">
        <v>426</v>
      </c>
      <c r="E515" s="121" t="s">
        <v>8</v>
      </c>
      <c r="F515" s="119"/>
      <c r="G515" s="122">
        <v>500</v>
      </c>
    </row>
    <row r="516" spans="1:7" x14ac:dyDescent="0.25">
      <c r="A516" s="123"/>
      <c r="B516" s="123"/>
      <c r="C516" s="121" t="s">
        <v>544</v>
      </c>
      <c r="D516" s="121" t="s">
        <v>98</v>
      </c>
      <c r="E516" s="121" t="s">
        <v>8</v>
      </c>
      <c r="F516" s="119"/>
      <c r="G516" s="122">
        <v>100</v>
      </c>
    </row>
    <row r="517" spans="1:7" x14ac:dyDescent="0.25">
      <c r="A517" s="123"/>
      <c r="B517" s="123"/>
      <c r="C517" s="121" t="s">
        <v>546</v>
      </c>
      <c r="D517" s="121" t="s">
        <v>547</v>
      </c>
      <c r="E517" s="121" t="s">
        <v>8</v>
      </c>
      <c r="F517" s="119"/>
      <c r="G517" s="122">
        <v>500</v>
      </c>
    </row>
    <row r="518" spans="1:7" x14ac:dyDescent="0.25">
      <c r="A518" s="123"/>
      <c r="B518" s="123"/>
      <c r="C518" s="121" t="s">
        <v>548</v>
      </c>
      <c r="D518" s="121" t="s">
        <v>549</v>
      </c>
      <c r="E518" s="121" t="s">
        <v>8</v>
      </c>
      <c r="F518" s="119"/>
      <c r="G518" s="122">
        <v>200</v>
      </c>
    </row>
    <row r="519" spans="1:7" x14ac:dyDescent="0.25">
      <c r="A519" s="123"/>
      <c r="B519" s="123"/>
      <c r="C519" s="121" t="s">
        <v>550</v>
      </c>
      <c r="D519" s="121" t="s">
        <v>221</v>
      </c>
      <c r="E519" s="121" t="s">
        <v>8</v>
      </c>
      <c r="F519" s="119"/>
      <c r="G519" s="122">
        <v>500</v>
      </c>
    </row>
    <row r="520" spans="1:7" x14ac:dyDescent="0.25">
      <c r="A520" s="123"/>
      <c r="B520" s="123"/>
      <c r="C520" s="121" t="s">
        <v>552</v>
      </c>
      <c r="D520" s="121" t="s">
        <v>38</v>
      </c>
      <c r="E520" s="121" t="s">
        <v>8</v>
      </c>
      <c r="F520" s="119"/>
      <c r="G520" s="122">
        <v>100</v>
      </c>
    </row>
    <row r="521" spans="1:7" x14ac:dyDescent="0.25">
      <c r="A521" s="123"/>
      <c r="B521" s="123"/>
      <c r="C521" s="121" t="s">
        <v>553</v>
      </c>
      <c r="D521" s="121" t="s">
        <v>554</v>
      </c>
      <c r="E521" s="121" t="s">
        <v>8</v>
      </c>
      <c r="F521" s="119"/>
      <c r="G521" s="122">
        <v>500</v>
      </c>
    </row>
    <row r="522" spans="1:7" x14ac:dyDescent="0.25">
      <c r="A522" s="123"/>
      <c r="B522" s="123"/>
      <c r="C522" s="121" t="s">
        <v>556</v>
      </c>
      <c r="D522" s="121" t="s">
        <v>108</v>
      </c>
      <c r="E522" s="121" t="s">
        <v>8</v>
      </c>
      <c r="F522" s="119"/>
      <c r="G522" s="122">
        <v>500</v>
      </c>
    </row>
    <row r="523" spans="1:7" x14ac:dyDescent="0.25">
      <c r="A523" s="123"/>
      <c r="B523" s="123"/>
      <c r="C523" s="121" t="s">
        <v>558</v>
      </c>
      <c r="D523" s="121" t="s">
        <v>559</v>
      </c>
      <c r="E523" s="121" t="s">
        <v>8</v>
      </c>
      <c r="F523" s="119"/>
      <c r="G523" s="122">
        <v>400</v>
      </c>
    </row>
    <row r="524" spans="1:7" x14ac:dyDescent="0.25">
      <c r="A524" s="123"/>
      <c r="B524" s="123"/>
      <c r="C524" s="121" t="s">
        <v>561</v>
      </c>
      <c r="D524" s="121" t="s">
        <v>79</v>
      </c>
      <c r="E524" s="121" t="s">
        <v>8</v>
      </c>
      <c r="F524" s="119"/>
      <c r="G524" s="122">
        <v>100</v>
      </c>
    </row>
    <row r="525" spans="1:7" x14ac:dyDescent="0.25">
      <c r="A525" s="123"/>
      <c r="B525" s="123"/>
      <c r="C525" s="121" t="s">
        <v>564</v>
      </c>
      <c r="D525" s="121" t="s">
        <v>565</v>
      </c>
      <c r="E525" s="121" t="s">
        <v>8</v>
      </c>
      <c r="F525" s="119"/>
      <c r="G525" s="122">
        <v>200</v>
      </c>
    </row>
    <row r="526" spans="1:7" x14ac:dyDescent="0.25">
      <c r="A526" s="123"/>
      <c r="B526" s="123"/>
      <c r="C526" s="121" t="s">
        <v>566</v>
      </c>
      <c r="D526" s="121" t="s">
        <v>106</v>
      </c>
      <c r="E526" s="121" t="s">
        <v>8</v>
      </c>
      <c r="F526" s="119"/>
      <c r="G526" s="122">
        <v>300</v>
      </c>
    </row>
    <row r="527" spans="1:7" x14ac:dyDescent="0.25">
      <c r="A527" s="123"/>
      <c r="B527" s="123"/>
      <c r="C527" s="121" t="s">
        <v>572</v>
      </c>
      <c r="D527" s="121" t="s">
        <v>16</v>
      </c>
      <c r="E527" s="121" t="s">
        <v>573</v>
      </c>
      <c r="F527" s="121">
        <v>1500</v>
      </c>
      <c r="G527" s="122">
        <v>1500</v>
      </c>
    </row>
    <row r="528" spans="1:7" x14ac:dyDescent="0.25">
      <c r="A528" s="123"/>
      <c r="B528" s="123"/>
      <c r="C528" s="121" t="s">
        <v>588</v>
      </c>
      <c r="D528" s="121" t="s">
        <v>8</v>
      </c>
      <c r="E528" s="121" t="s">
        <v>8</v>
      </c>
      <c r="F528" s="119"/>
      <c r="G528" s="122">
        <v>200</v>
      </c>
    </row>
    <row r="529" spans="1:7" x14ac:dyDescent="0.25">
      <c r="A529" s="123"/>
      <c r="B529" s="124">
        <v>42878</v>
      </c>
      <c r="C529" s="121" t="s">
        <v>23</v>
      </c>
      <c r="D529" s="121" t="s">
        <v>8</v>
      </c>
      <c r="E529" s="121" t="s">
        <v>8</v>
      </c>
      <c r="F529" s="119"/>
      <c r="G529" s="122">
        <v>2.2000000000000002</v>
      </c>
    </row>
    <row r="530" spans="1:7" x14ac:dyDescent="0.25">
      <c r="A530" s="123"/>
      <c r="B530" s="123"/>
      <c r="C530" s="121" t="s">
        <v>568</v>
      </c>
      <c r="D530" s="121" t="s">
        <v>118</v>
      </c>
      <c r="E530" s="121" t="s">
        <v>8</v>
      </c>
      <c r="F530" s="119"/>
      <c r="G530" s="122">
        <v>500</v>
      </c>
    </row>
    <row r="531" spans="1:7" x14ac:dyDescent="0.25">
      <c r="A531" s="123"/>
      <c r="B531" s="123"/>
      <c r="C531" s="121" t="s">
        <v>570</v>
      </c>
      <c r="D531" s="121" t="s">
        <v>79</v>
      </c>
      <c r="E531" s="121" t="s">
        <v>8</v>
      </c>
      <c r="F531" s="119"/>
      <c r="G531" s="122">
        <v>1000</v>
      </c>
    </row>
    <row r="532" spans="1:7" x14ac:dyDescent="0.25">
      <c r="A532" s="123"/>
      <c r="B532" s="123"/>
      <c r="C532" s="121" t="s">
        <v>580</v>
      </c>
      <c r="D532" s="121" t="s">
        <v>581</v>
      </c>
      <c r="E532" s="121" t="s">
        <v>582</v>
      </c>
      <c r="F532" s="121">
        <v>1</v>
      </c>
      <c r="G532" s="122">
        <v>8</v>
      </c>
    </row>
    <row r="533" spans="1:7" x14ac:dyDescent="0.25">
      <c r="A533" s="123"/>
      <c r="B533" s="124">
        <v>42879</v>
      </c>
      <c r="C533" s="121" t="s">
        <v>23</v>
      </c>
      <c r="D533" s="121" t="s">
        <v>8</v>
      </c>
      <c r="E533" s="121" t="s">
        <v>8</v>
      </c>
      <c r="F533" s="119"/>
      <c r="G533" s="122">
        <v>0.69</v>
      </c>
    </row>
    <row r="534" spans="1:7" x14ac:dyDescent="0.25">
      <c r="A534" s="123"/>
      <c r="B534" s="123"/>
      <c r="C534" s="121" t="s">
        <v>580</v>
      </c>
      <c r="D534" s="121" t="s">
        <v>581</v>
      </c>
      <c r="E534" s="121" t="s">
        <v>582</v>
      </c>
      <c r="F534" s="121">
        <v>1</v>
      </c>
      <c r="G534" s="122">
        <v>1</v>
      </c>
    </row>
    <row r="535" spans="1:7" x14ac:dyDescent="0.25">
      <c r="A535" s="123"/>
      <c r="B535" s="123"/>
      <c r="C535" s="121" t="s">
        <v>583</v>
      </c>
      <c r="D535" s="121" t="s">
        <v>8</v>
      </c>
      <c r="E535" s="121" t="s">
        <v>8</v>
      </c>
      <c r="F535" s="119"/>
      <c r="G535" s="122">
        <v>4621</v>
      </c>
    </row>
    <row r="536" spans="1:7" x14ac:dyDescent="0.25">
      <c r="A536" s="123"/>
      <c r="B536" s="123"/>
      <c r="C536" s="121" t="s">
        <v>584</v>
      </c>
      <c r="D536" s="121" t="s">
        <v>8</v>
      </c>
      <c r="E536" s="121" t="s">
        <v>8</v>
      </c>
      <c r="F536" s="119"/>
      <c r="G536" s="122">
        <v>5437.2</v>
      </c>
    </row>
    <row r="537" spans="1:7" x14ac:dyDescent="0.25">
      <c r="A537" s="123"/>
      <c r="B537" s="123"/>
      <c r="C537" s="121" t="s">
        <v>586</v>
      </c>
      <c r="D537" s="121" t="s">
        <v>8</v>
      </c>
      <c r="E537" s="121" t="s">
        <v>8</v>
      </c>
      <c r="F537" s="119"/>
      <c r="G537" s="122">
        <v>6220</v>
      </c>
    </row>
    <row r="538" spans="1:7" x14ac:dyDescent="0.25">
      <c r="A538" s="123"/>
      <c r="B538" s="123"/>
      <c r="C538" s="121" t="s">
        <v>591</v>
      </c>
      <c r="D538" s="121" t="s">
        <v>39</v>
      </c>
      <c r="E538" s="121" t="s">
        <v>8</v>
      </c>
      <c r="F538" s="119"/>
      <c r="G538" s="122">
        <v>10</v>
      </c>
    </row>
    <row r="539" spans="1:7" x14ac:dyDescent="0.25">
      <c r="A539" s="123"/>
      <c r="B539" s="123"/>
      <c r="C539" s="121" t="s">
        <v>595</v>
      </c>
      <c r="D539" s="121" t="s">
        <v>8</v>
      </c>
      <c r="E539" s="121" t="s">
        <v>8</v>
      </c>
      <c r="F539" s="119"/>
      <c r="G539" s="122">
        <v>77.199999999999989</v>
      </c>
    </row>
    <row r="540" spans="1:7" x14ac:dyDescent="0.25">
      <c r="A540" s="123"/>
      <c r="B540" s="123"/>
      <c r="C540" s="121" t="s">
        <v>589</v>
      </c>
      <c r="D540" s="121" t="s">
        <v>8</v>
      </c>
      <c r="E540" s="121" t="s">
        <v>8</v>
      </c>
      <c r="F540" s="119"/>
      <c r="G540" s="122">
        <v>10</v>
      </c>
    </row>
    <row r="541" spans="1:7" x14ac:dyDescent="0.25">
      <c r="A541" s="123"/>
      <c r="B541" s="123"/>
      <c r="C541" s="121" t="s">
        <v>601</v>
      </c>
      <c r="D541" s="121" t="s">
        <v>602</v>
      </c>
      <c r="E541" s="121" t="s">
        <v>8</v>
      </c>
      <c r="F541" s="119"/>
      <c r="G541" s="122">
        <v>500</v>
      </c>
    </row>
    <row r="542" spans="1:7" x14ac:dyDescent="0.25">
      <c r="A542" s="123"/>
      <c r="B542" s="124">
        <v>42880</v>
      </c>
      <c r="C542" s="121" t="s">
        <v>23</v>
      </c>
      <c r="D542" s="121" t="s">
        <v>8</v>
      </c>
      <c r="E542" s="121" t="s">
        <v>8</v>
      </c>
      <c r="F542" s="119"/>
      <c r="G542" s="122">
        <v>0.45</v>
      </c>
    </row>
    <row r="543" spans="1:7" x14ac:dyDescent="0.25">
      <c r="A543" s="123"/>
      <c r="B543" s="123"/>
      <c r="C543" s="121" t="s">
        <v>580</v>
      </c>
      <c r="D543" s="121" t="s">
        <v>581</v>
      </c>
      <c r="E543" s="121" t="s">
        <v>582</v>
      </c>
      <c r="F543" s="121">
        <v>1</v>
      </c>
      <c r="G543" s="122">
        <v>1</v>
      </c>
    </row>
    <row r="544" spans="1:7" x14ac:dyDescent="0.25">
      <c r="A544" s="123"/>
      <c r="B544" s="123"/>
      <c r="C544" s="121" t="s">
        <v>590</v>
      </c>
      <c r="D544" s="121" t="s">
        <v>8</v>
      </c>
      <c r="E544" s="121" t="s">
        <v>8</v>
      </c>
      <c r="F544" s="119"/>
      <c r="G544" s="122">
        <v>250</v>
      </c>
    </row>
    <row r="545" spans="1:7" x14ac:dyDescent="0.25">
      <c r="A545" s="123"/>
      <c r="B545" s="124">
        <v>42881</v>
      </c>
      <c r="C545" s="121" t="s">
        <v>23</v>
      </c>
      <c r="D545" s="121" t="s">
        <v>8</v>
      </c>
      <c r="E545" s="121" t="s">
        <v>8</v>
      </c>
      <c r="F545" s="119"/>
      <c r="G545" s="122">
        <v>3.82</v>
      </c>
    </row>
    <row r="546" spans="1:7" x14ac:dyDescent="0.25">
      <c r="A546" s="123"/>
      <c r="B546" s="123"/>
      <c r="C546" s="121" t="s">
        <v>580</v>
      </c>
      <c r="D546" s="121" t="s">
        <v>581</v>
      </c>
      <c r="E546" s="121" t="s">
        <v>582</v>
      </c>
      <c r="F546" s="121">
        <v>1</v>
      </c>
      <c r="G546" s="122">
        <v>1</v>
      </c>
    </row>
    <row r="547" spans="1:7" x14ac:dyDescent="0.25">
      <c r="A547" s="123"/>
      <c r="B547" s="123"/>
      <c r="C547" s="121" t="s">
        <v>616</v>
      </c>
      <c r="D547" s="121" t="s">
        <v>8</v>
      </c>
      <c r="E547" s="121" t="s">
        <v>8</v>
      </c>
      <c r="F547" s="119"/>
      <c r="G547" s="122">
        <v>1000</v>
      </c>
    </row>
    <row r="548" spans="1:7" x14ac:dyDescent="0.25">
      <c r="A548" s="123"/>
      <c r="B548" s="124">
        <v>42883</v>
      </c>
      <c r="C548" s="121" t="s">
        <v>615</v>
      </c>
      <c r="D548" s="121" t="s">
        <v>8</v>
      </c>
      <c r="E548" s="121" t="s">
        <v>8</v>
      </c>
      <c r="F548" s="119"/>
      <c r="G548" s="122">
        <v>3164</v>
      </c>
    </row>
    <row r="549" spans="1:7" x14ac:dyDescent="0.25">
      <c r="A549" s="123"/>
      <c r="B549" s="124">
        <v>42884</v>
      </c>
      <c r="C549" s="121" t="s">
        <v>23</v>
      </c>
      <c r="D549" s="121" t="s">
        <v>8</v>
      </c>
      <c r="E549" s="121" t="s">
        <v>8</v>
      </c>
      <c r="F549" s="119"/>
      <c r="G549" s="122">
        <v>0.88</v>
      </c>
    </row>
    <row r="550" spans="1:7" x14ac:dyDescent="0.25">
      <c r="A550" s="123"/>
      <c r="B550" s="123"/>
      <c r="C550" s="121" t="s">
        <v>618</v>
      </c>
      <c r="D550" s="121" t="s">
        <v>8</v>
      </c>
      <c r="E550" s="121" t="s">
        <v>8</v>
      </c>
      <c r="F550" s="119"/>
      <c r="G550" s="122">
        <v>300</v>
      </c>
    </row>
    <row r="551" spans="1:7" x14ac:dyDescent="0.25">
      <c r="A551" s="123"/>
      <c r="B551" s="124">
        <v>42886</v>
      </c>
      <c r="C551" s="121" t="s">
        <v>23</v>
      </c>
      <c r="D551" s="121" t="s">
        <v>8</v>
      </c>
      <c r="E551" s="121" t="s">
        <v>8</v>
      </c>
      <c r="F551" s="119"/>
      <c r="G551" s="122">
        <v>2.88</v>
      </c>
    </row>
    <row r="552" spans="1:7" x14ac:dyDescent="0.25">
      <c r="A552" s="123"/>
      <c r="B552" s="123"/>
      <c r="C552" s="121" t="s">
        <v>619</v>
      </c>
      <c r="D552" s="121" t="s">
        <v>8</v>
      </c>
      <c r="E552" s="121" t="s">
        <v>8</v>
      </c>
      <c r="F552" s="119"/>
      <c r="G552" s="122">
        <v>600</v>
      </c>
    </row>
    <row r="553" spans="1:7" x14ac:dyDescent="0.25">
      <c r="A553" s="123"/>
      <c r="B553" s="124">
        <v>42887</v>
      </c>
      <c r="C553" s="121" t="s">
        <v>620</v>
      </c>
      <c r="D553" s="121" t="s">
        <v>8</v>
      </c>
      <c r="E553" s="121" t="s">
        <v>8</v>
      </c>
      <c r="F553" s="119"/>
      <c r="G553" s="122">
        <v>200</v>
      </c>
    </row>
    <row r="554" spans="1:7" x14ac:dyDescent="0.25">
      <c r="A554" s="123"/>
      <c r="B554" s="124">
        <v>42888</v>
      </c>
      <c r="C554" s="121" t="s">
        <v>23</v>
      </c>
      <c r="D554" s="121" t="s">
        <v>8</v>
      </c>
      <c r="E554" s="121" t="s">
        <v>8</v>
      </c>
      <c r="F554" s="119"/>
      <c r="G554" s="122">
        <v>0.4</v>
      </c>
    </row>
    <row r="555" spans="1:7" x14ac:dyDescent="0.25">
      <c r="A555" s="123"/>
      <c r="B555" s="123"/>
      <c r="C555" s="121" t="s">
        <v>622</v>
      </c>
      <c r="D555" s="121" t="s">
        <v>8</v>
      </c>
      <c r="E555" s="121" t="s">
        <v>8</v>
      </c>
      <c r="F555" s="119"/>
      <c r="G555" s="122">
        <v>5978</v>
      </c>
    </row>
    <row r="556" spans="1:7" x14ac:dyDescent="0.25">
      <c r="A556" s="123"/>
      <c r="B556" s="124">
        <v>42891</v>
      </c>
      <c r="C556" s="121" t="s">
        <v>23</v>
      </c>
      <c r="D556" s="121" t="s">
        <v>8</v>
      </c>
      <c r="E556" s="121" t="s">
        <v>8</v>
      </c>
      <c r="F556" s="119"/>
      <c r="G556" s="122">
        <v>2.8000000000000003</v>
      </c>
    </row>
    <row r="557" spans="1:7" x14ac:dyDescent="0.25">
      <c r="A557" s="123"/>
      <c r="B557" s="124">
        <v>42892</v>
      </c>
      <c r="C557" s="121" t="s">
        <v>23</v>
      </c>
      <c r="D557" s="121" t="s">
        <v>8</v>
      </c>
      <c r="E557" s="121" t="s">
        <v>8</v>
      </c>
      <c r="F557" s="119"/>
      <c r="G557" s="122">
        <v>1.54</v>
      </c>
    </row>
    <row r="558" spans="1:7" x14ac:dyDescent="0.25">
      <c r="A558" s="123"/>
      <c r="B558" s="123"/>
      <c r="C558" s="121" t="s">
        <v>626</v>
      </c>
      <c r="D558" s="121" t="s">
        <v>8</v>
      </c>
      <c r="E558" s="121" t="s">
        <v>8</v>
      </c>
      <c r="F558" s="119"/>
      <c r="G558" s="122">
        <v>750</v>
      </c>
    </row>
    <row r="559" spans="1:7" x14ac:dyDescent="0.25">
      <c r="A559" s="123"/>
      <c r="B559" s="124">
        <v>42893</v>
      </c>
      <c r="C559" s="121" t="s">
        <v>23</v>
      </c>
      <c r="D559" s="121" t="s">
        <v>8</v>
      </c>
      <c r="E559" s="121" t="s">
        <v>8</v>
      </c>
      <c r="F559" s="119"/>
      <c r="G559" s="122">
        <v>2.14</v>
      </c>
    </row>
    <row r="560" spans="1:7" x14ac:dyDescent="0.25">
      <c r="A560" s="123"/>
      <c r="B560" s="123"/>
      <c r="C560" s="121" t="s">
        <v>626</v>
      </c>
      <c r="D560" s="121" t="s">
        <v>8</v>
      </c>
      <c r="E560" s="121" t="s">
        <v>8</v>
      </c>
      <c r="F560" s="119"/>
      <c r="G560" s="122">
        <v>360</v>
      </c>
    </row>
    <row r="561" spans="1:7" x14ac:dyDescent="0.25">
      <c r="A561" s="123"/>
      <c r="B561" s="124">
        <v>42894</v>
      </c>
      <c r="C561" s="121" t="s">
        <v>23</v>
      </c>
      <c r="D561" s="121" t="s">
        <v>8</v>
      </c>
      <c r="E561" s="121" t="s">
        <v>8</v>
      </c>
      <c r="F561" s="119"/>
      <c r="G561" s="122">
        <v>1.98</v>
      </c>
    </row>
    <row r="562" spans="1:7" x14ac:dyDescent="0.25">
      <c r="A562" s="123"/>
      <c r="B562" s="124">
        <v>42895</v>
      </c>
      <c r="C562" s="121" t="s">
        <v>23</v>
      </c>
      <c r="D562" s="121" t="s">
        <v>8</v>
      </c>
      <c r="E562" s="121" t="s">
        <v>8</v>
      </c>
      <c r="F562" s="119"/>
      <c r="G562" s="122">
        <v>152.93</v>
      </c>
    </row>
    <row r="563" spans="1:7" x14ac:dyDescent="0.25">
      <c r="A563" s="123"/>
      <c r="B563" s="124">
        <v>42896</v>
      </c>
      <c r="C563" s="121" t="s">
        <v>631</v>
      </c>
      <c r="D563" s="121" t="s">
        <v>8</v>
      </c>
      <c r="E563" s="121" t="s">
        <v>8</v>
      </c>
      <c r="F563" s="119"/>
      <c r="G563" s="122">
        <v>500</v>
      </c>
    </row>
    <row r="564" spans="1:7" x14ac:dyDescent="0.25">
      <c r="A564" s="123"/>
      <c r="B564" s="124">
        <v>42899</v>
      </c>
      <c r="C564" s="121" t="s">
        <v>23</v>
      </c>
      <c r="D564" s="121" t="s">
        <v>8</v>
      </c>
      <c r="E564" s="121" t="s">
        <v>8</v>
      </c>
      <c r="F564" s="119"/>
      <c r="G564" s="122">
        <v>0.96</v>
      </c>
    </row>
    <row r="565" spans="1:7" x14ac:dyDescent="0.25">
      <c r="A565" s="123"/>
      <c r="B565" s="123"/>
      <c r="C565" s="121" t="s">
        <v>629</v>
      </c>
      <c r="D565" s="121" t="s">
        <v>630</v>
      </c>
      <c r="E565" s="121" t="s">
        <v>8</v>
      </c>
      <c r="F565" s="119"/>
      <c r="G565" s="122">
        <v>0.09</v>
      </c>
    </row>
    <row r="566" spans="1:7" x14ac:dyDescent="0.25">
      <c r="A566" s="123"/>
      <c r="B566" s="123"/>
      <c r="C566" s="121" t="s">
        <v>632</v>
      </c>
      <c r="D566" s="121" t="s">
        <v>8</v>
      </c>
      <c r="E566" s="121" t="s">
        <v>8</v>
      </c>
      <c r="F566" s="119"/>
      <c r="G566" s="122">
        <v>700</v>
      </c>
    </row>
    <row r="567" spans="1:7" x14ac:dyDescent="0.25">
      <c r="A567" s="123"/>
      <c r="B567" s="124">
        <v>42900</v>
      </c>
      <c r="C567" s="121" t="s">
        <v>23</v>
      </c>
      <c r="D567" s="121" t="s">
        <v>8</v>
      </c>
      <c r="E567" s="121" t="s">
        <v>8</v>
      </c>
      <c r="F567" s="119"/>
      <c r="G567" s="122">
        <v>1.82</v>
      </c>
    </row>
    <row r="568" spans="1:7" x14ac:dyDescent="0.25">
      <c r="A568" s="123"/>
      <c r="B568" s="124">
        <v>42901</v>
      </c>
      <c r="C568" s="121" t="s">
        <v>23</v>
      </c>
      <c r="D568" s="121" t="s">
        <v>8</v>
      </c>
      <c r="E568" s="121" t="s">
        <v>8</v>
      </c>
      <c r="F568" s="119"/>
      <c r="G568" s="122">
        <v>0.95000000000000007</v>
      </c>
    </row>
    <row r="569" spans="1:7" x14ac:dyDescent="0.25">
      <c r="A569" s="123"/>
      <c r="B569" s="124">
        <v>42902</v>
      </c>
      <c r="C569" s="121" t="s">
        <v>23</v>
      </c>
      <c r="D569" s="121" t="s">
        <v>8</v>
      </c>
      <c r="E569" s="121" t="s">
        <v>8</v>
      </c>
      <c r="F569" s="119"/>
      <c r="G569" s="122">
        <v>3.2300000000000004</v>
      </c>
    </row>
    <row r="570" spans="1:7" x14ac:dyDescent="0.25">
      <c r="A570" s="123"/>
      <c r="B570" s="123"/>
      <c r="C570" s="121" t="s">
        <v>636</v>
      </c>
      <c r="D570" s="121" t="s">
        <v>8</v>
      </c>
      <c r="E570" s="121" t="s">
        <v>8</v>
      </c>
      <c r="F570" s="119"/>
      <c r="G570" s="122">
        <v>1100</v>
      </c>
    </row>
    <row r="571" spans="1:7" x14ac:dyDescent="0.25">
      <c r="A571" s="123"/>
      <c r="B571" s="124">
        <v>42905</v>
      </c>
      <c r="C571" s="121" t="s">
        <v>23</v>
      </c>
      <c r="D571" s="121" t="s">
        <v>8</v>
      </c>
      <c r="E571" s="121" t="s">
        <v>8</v>
      </c>
      <c r="F571" s="119"/>
      <c r="G571" s="122">
        <v>0.91999999999999993</v>
      </c>
    </row>
    <row r="572" spans="1:7" x14ac:dyDescent="0.25">
      <c r="A572" s="123"/>
      <c r="B572" s="123"/>
      <c r="C572" s="121" t="s">
        <v>644</v>
      </c>
      <c r="D572" s="121" t="s">
        <v>50</v>
      </c>
      <c r="E572" s="121" t="s">
        <v>8</v>
      </c>
      <c r="F572" s="119"/>
      <c r="G572" s="122">
        <v>300</v>
      </c>
    </row>
    <row r="573" spans="1:7" x14ac:dyDescent="0.25">
      <c r="A573" s="123"/>
      <c r="B573" s="124">
        <v>42906</v>
      </c>
      <c r="C573" s="121" t="s">
        <v>23</v>
      </c>
      <c r="D573" s="121" t="s">
        <v>8</v>
      </c>
      <c r="E573" s="121" t="s">
        <v>8</v>
      </c>
      <c r="F573" s="119"/>
      <c r="G573" s="122">
        <v>0.51</v>
      </c>
    </row>
    <row r="574" spans="1:7" x14ac:dyDescent="0.25">
      <c r="A574" s="123"/>
      <c r="B574" s="123"/>
      <c r="C574" s="121" t="s">
        <v>640</v>
      </c>
      <c r="D574" s="121" t="s">
        <v>8</v>
      </c>
      <c r="E574" s="121" t="s">
        <v>8</v>
      </c>
      <c r="F574" s="119"/>
      <c r="G574" s="122">
        <v>550</v>
      </c>
    </row>
    <row r="575" spans="1:7" x14ac:dyDescent="0.25">
      <c r="A575" s="123"/>
      <c r="B575" s="124">
        <v>42907</v>
      </c>
      <c r="C575" s="121" t="s">
        <v>23</v>
      </c>
      <c r="D575" s="121" t="s">
        <v>8</v>
      </c>
      <c r="E575" s="121" t="s">
        <v>8</v>
      </c>
      <c r="F575" s="119"/>
      <c r="G575" s="122">
        <v>1.34</v>
      </c>
    </row>
    <row r="576" spans="1:7" x14ac:dyDescent="0.25">
      <c r="A576" s="123"/>
      <c r="B576" s="124">
        <v>42908</v>
      </c>
      <c r="C576" s="121" t="s">
        <v>23</v>
      </c>
      <c r="D576" s="121" t="s">
        <v>8</v>
      </c>
      <c r="E576" s="121" t="s">
        <v>8</v>
      </c>
      <c r="F576" s="119"/>
      <c r="G576" s="122">
        <v>9</v>
      </c>
    </row>
    <row r="577" spans="1:7" x14ac:dyDescent="0.25">
      <c r="A577" s="123"/>
      <c r="B577" s="123"/>
      <c r="C577" s="121" t="s">
        <v>637</v>
      </c>
      <c r="D577" s="121" t="s">
        <v>8</v>
      </c>
      <c r="E577" s="121" t="s">
        <v>8</v>
      </c>
      <c r="F577" s="119"/>
      <c r="G577" s="122">
        <v>9900</v>
      </c>
    </row>
    <row r="578" spans="1:7" x14ac:dyDescent="0.25">
      <c r="A578" s="123"/>
      <c r="B578" s="123"/>
      <c r="C578" s="121" t="s">
        <v>638</v>
      </c>
      <c r="D578" s="121" t="s">
        <v>639</v>
      </c>
      <c r="E578" s="121" t="s">
        <v>370</v>
      </c>
      <c r="F578" s="121">
        <v>500</v>
      </c>
      <c r="G578" s="122">
        <v>500</v>
      </c>
    </row>
    <row r="579" spans="1:7" x14ac:dyDescent="0.25">
      <c r="A579" s="123"/>
      <c r="B579" s="124">
        <v>42909</v>
      </c>
      <c r="C579" s="121" t="s">
        <v>23</v>
      </c>
      <c r="D579" s="121" t="s">
        <v>8</v>
      </c>
      <c r="E579" s="121" t="s">
        <v>8</v>
      </c>
      <c r="F579" s="119"/>
      <c r="G579" s="122">
        <v>0.5</v>
      </c>
    </row>
    <row r="580" spans="1:7" x14ac:dyDescent="0.25">
      <c r="A580" s="123"/>
      <c r="B580" s="123"/>
      <c r="C580" s="121" t="s">
        <v>646</v>
      </c>
      <c r="D580" s="121" t="s">
        <v>403</v>
      </c>
      <c r="E580" s="121" t="s">
        <v>8</v>
      </c>
      <c r="F580" s="119"/>
      <c r="G580" s="122">
        <v>100</v>
      </c>
    </row>
    <row r="581" spans="1:7" x14ac:dyDescent="0.25">
      <c r="A581" s="123"/>
      <c r="B581" s="123"/>
      <c r="C581" s="121" t="s">
        <v>647</v>
      </c>
      <c r="D581" s="121" t="s">
        <v>8</v>
      </c>
      <c r="E581" s="121" t="s">
        <v>8</v>
      </c>
      <c r="F581" s="119"/>
      <c r="G581" s="122">
        <v>500</v>
      </c>
    </row>
    <row r="582" spans="1:7" x14ac:dyDescent="0.25">
      <c r="A582" s="123"/>
      <c r="B582" s="124">
        <v>42912</v>
      </c>
      <c r="C582" s="121" t="s">
        <v>23</v>
      </c>
      <c r="D582" s="121" t="s">
        <v>8</v>
      </c>
      <c r="E582" s="121" t="s">
        <v>8</v>
      </c>
      <c r="F582" s="119"/>
      <c r="G582" s="122">
        <v>0.87000000000000011</v>
      </c>
    </row>
    <row r="583" spans="1:7" x14ac:dyDescent="0.25">
      <c r="A583" s="123"/>
      <c r="B583" s="123"/>
      <c r="C583" s="121" t="s">
        <v>648</v>
      </c>
      <c r="D583" s="121" t="s">
        <v>8</v>
      </c>
      <c r="E583" s="121" t="s">
        <v>8</v>
      </c>
      <c r="F583" s="119"/>
      <c r="G583" s="122">
        <v>500</v>
      </c>
    </row>
    <row r="584" spans="1:7" x14ac:dyDescent="0.25">
      <c r="A584" s="123"/>
      <c r="B584" s="124">
        <v>42913</v>
      </c>
      <c r="C584" s="121" t="s">
        <v>23</v>
      </c>
      <c r="D584" s="121" t="s">
        <v>8</v>
      </c>
      <c r="E584" s="121" t="s">
        <v>8</v>
      </c>
      <c r="F584" s="119"/>
      <c r="G584" s="122">
        <v>1.26</v>
      </c>
    </row>
    <row r="585" spans="1:7" x14ac:dyDescent="0.25">
      <c r="A585" s="123"/>
      <c r="B585" s="124">
        <v>42914</v>
      </c>
      <c r="C585" s="121" t="s">
        <v>23</v>
      </c>
      <c r="D585" s="121" t="s">
        <v>8</v>
      </c>
      <c r="E585" s="121" t="s">
        <v>8</v>
      </c>
      <c r="F585" s="119"/>
      <c r="G585" s="122">
        <v>0.63</v>
      </c>
    </row>
    <row r="586" spans="1:7" x14ac:dyDescent="0.25">
      <c r="A586" s="123"/>
      <c r="B586" s="123"/>
      <c r="C586" s="121" t="s">
        <v>652</v>
      </c>
      <c r="D586" s="121" t="s">
        <v>8</v>
      </c>
      <c r="E586" s="121" t="s">
        <v>8</v>
      </c>
      <c r="F586" s="119"/>
      <c r="G586" s="122">
        <v>400</v>
      </c>
    </row>
    <row r="587" spans="1:7" x14ac:dyDescent="0.25">
      <c r="A587" s="123"/>
      <c r="B587" s="124">
        <v>42915</v>
      </c>
      <c r="C587" s="121" t="s">
        <v>23</v>
      </c>
      <c r="D587" s="121" t="s">
        <v>8</v>
      </c>
      <c r="E587" s="121" t="s">
        <v>8</v>
      </c>
      <c r="F587" s="119"/>
      <c r="G587" s="122">
        <v>26.72</v>
      </c>
    </row>
    <row r="588" spans="1:7" x14ac:dyDescent="0.25">
      <c r="A588" s="123"/>
      <c r="B588" s="123"/>
      <c r="C588" s="121" t="s">
        <v>655</v>
      </c>
      <c r="D588" s="121" t="s">
        <v>656</v>
      </c>
      <c r="E588" s="121" t="s">
        <v>8</v>
      </c>
      <c r="F588" s="119"/>
      <c r="G588" s="122">
        <v>100</v>
      </c>
    </row>
    <row r="589" spans="1:7" x14ac:dyDescent="0.25">
      <c r="A589" s="123"/>
      <c r="B589" s="124">
        <v>42916</v>
      </c>
      <c r="C589" s="121" t="s">
        <v>23</v>
      </c>
      <c r="D589" s="121" t="s">
        <v>8</v>
      </c>
      <c r="E589" s="121" t="s">
        <v>8</v>
      </c>
      <c r="F589" s="119"/>
      <c r="G589" s="122">
        <v>4.5</v>
      </c>
    </row>
    <row r="590" spans="1:7" x14ac:dyDescent="0.25">
      <c r="A590" s="123"/>
      <c r="B590" s="123"/>
      <c r="C590" s="121" t="s">
        <v>657</v>
      </c>
      <c r="D590" s="121" t="s">
        <v>8</v>
      </c>
      <c r="E590" s="121" t="s">
        <v>8</v>
      </c>
      <c r="F590" s="119"/>
      <c r="G590" s="122">
        <v>1100</v>
      </c>
    </row>
    <row r="591" spans="1:7" x14ac:dyDescent="0.25">
      <c r="A591" s="123"/>
      <c r="B591" s="124">
        <v>42917</v>
      </c>
      <c r="C591" s="121" t="s">
        <v>658</v>
      </c>
      <c r="D591" s="121" t="s">
        <v>8</v>
      </c>
      <c r="E591" s="121" t="s">
        <v>8</v>
      </c>
      <c r="F591" s="119"/>
      <c r="G591" s="122">
        <v>500</v>
      </c>
    </row>
    <row r="592" spans="1:7" x14ac:dyDescent="0.25">
      <c r="A592" s="123"/>
      <c r="B592" s="124">
        <v>42918</v>
      </c>
      <c r="C592" s="121" t="s">
        <v>659</v>
      </c>
      <c r="D592" s="121" t="s">
        <v>660</v>
      </c>
      <c r="E592" s="121" t="s">
        <v>8</v>
      </c>
      <c r="F592" s="119"/>
      <c r="G592" s="122">
        <v>200</v>
      </c>
    </row>
    <row r="593" spans="1:7" x14ac:dyDescent="0.25">
      <c r="A593" s="123"/>
      <c r="B593" s="124">
        <v>42919</v>
      </c>
      <c r="C593" s="121" t="s">
        <v>23</v>
      </c>
      <c r="D593" s="121" t="s">
        <v>8</v>
      </c>
      <c r="E593" s="121" t="s">
        <v>8</v>
      </c>
      <c r="F593" s="119"/>
      <c r="G593" s="122">
        <v>0.75</v>
      </c>
    </row>
    <row r="594" spans="1:7" x14ac:dyDescent="0.25">
      <c r="A594" s="123"/>
      <c r="B594" s="123"/>
      <c r="C594" s="121" t="s">
        <v>664</v>
      </c>
      <c r="D594" s="121" t="s">
        <v>8</v>
      </c>
      <c r="E594" s="121" t="s">
        <v>8</v>
      </c>
      <c r="F594" s="119"/>
      <c r="G594" s="122">
        <v>800</v>
      </c>
    </row>
    <row r="595" spans="1:7" x14ac:dyDescent="0.25">
      <c r="A595" s="123"/>
      <c r="B595" s="124">
        <v>42920</v>
      </c>
      <c r="C595" s="121" t="s">
        <v>23</v>
      </c>
      <c r="D595" s="121" t="s">
        <v>8</v>
      </c>
      <c r="E595" s="121" t="s">
        <v>8</v>
      </c>
      <c r="F595" s="119"/>
      <c r="G595" s="122">
        <v>0.3</v>
      </c>
    </row>
    <row r="596" spans="1:7" x14ac:dyDescent="0.25">
      <c r="A596" s="123"/>
      <c r="B596" s="124">
        <v>42921</v>
      </c>
      <c r="C596" s="121" t="s">
        <v>23</v>
      </c>
      <c r="D596" s="121" t="s">
        <v>8</v>
      </c>
      <c r="E596" s="121" t="s">
        <v>8</v>
      </c>
      <c r="F596" s="119"/>
      <c r="G596" s="122">
        <v>1.5</v>
      </c>
    </row>
    <row r="597" spans="1:7" x14ac:dyDescent="0.25">
      <c r="A597" s="123"/>
      <c r="B597" s="124">
        <v>42922</v>
      </c>
      <c r="C597" s="121" t="s">
        <v>23</v>
      </c>
      <c r="D597" s="121" t="s">
        <v>8</v>
      </c>
      <c r="E597" s="121" t="s">
        <v>8</v>
      </c>
      <c r="F597" s="119"/>
      <c r="G597" s="122">
        <v>2.21</v>
      </c>
    </row>
    <row r="598" spans="1:7" x14ac:dyDescent="0.25">
      <c r="A598" s="123"/>
      <c r="B598" s="123"/>
      <c r="C598" s="121" t="s">
        <v>665</v>
      </c>
      <c r="D598" s="121" t="s">
        <v>8</v>
      </c>
      <c r="E598" s="121" t="s">
        <v>8</v>
      </c>
      <c r="F598" s="119"/>
      <c r="G598" s="122">
        <v>1150</v>
      </c>
    </row>
    <row r="599" spans="1:7" x14ac:dyDescent="0.25">
      <c r="A599" s="123"/>
      <c r="B599" s="124">
        <v>42923</v>
      </c>
      <c r="C599" s="121" t="s">
        <v>23</v>
      </c>
      <c r="D599" s="121" t="s">
        <v>8</v>
      </c>
      <c r="E599" s="121" t="s">
        <v>8</v>
      </c>
      <c r="F599" s="119"/>
      <c r="G599" s="122">
        <v>0.57000000000000006</v>
      </c>
    </row>
    <row r="600" spans="1:7" x14ac:dyDescent="0.25">
      <c r="A600" s="123"/>
      <c r="B600" s="123"/>
      <c r="C600" s="121" t="s">
        <v>469</v>
      </c>
      <c r="D600" s="121" t="s">
        <v>8</v>
      </c>
      <c r="E600" s="121" t="s">
        <v>8</v>
      </c>
      <c r="F600" s="119"/>
      <c r="G600" s="122">
        <v>7723.85</v>
      </c>
    </row>
    <row r="601" spans="1:7" x14ac:dyDescent="0.25">
      <c r="A601" s="123"/>
      <c r="B601" s="124">
        <v>42924</v>
      </c>
      <c r="C601" s="121" t="s">
        <v>669</v>
      </c>
      <c r="D601" s="121" t="s">
        <v>8</v>
      </c>
      <c r="E601" s="121" t="s">
        <v>8</v>
      </c>
      <c r="F601" s="119"/>
      <c r="G601" s="122">
        <v>500</v>
      </c>
    </row>
    <row r="602" spans="1:7" x14ac:dyDescent="0.25">
      <c r="A602" s="123"/>
      <c r="B602" s="124">
        <v>42926</v>
      </c>
      <c r="C602" s="121" t="s">
        <v>23</v>
      </c>
      <c r="D602" s="121" t="s">
        <v>8</v>
      </c>
      <c r="E602" s="121" t="s">
        <v>8</v>
      </c>
      <c r="F602" s="119"/>
      <c r="G602" s="122">
        <v>4.58</v>
      </c>
    </row>
    <row r="603" spans="1:7" x14ac:dyDescent="0.25">
      <c r="A603" s="123"/>
      <c r="B603" s="123"/>
      <c r="C603" s="121" t="s">
        <v>670</v>
      </c>
      <c r="D603" s="121" t="s">
        <v>8</v>
      </c>
      <c r="E603" s="121" t="s">
        <v>8</v>
      </c>
      <c r="F603" s="119"/>
      <c r="G603" s="122">
        <v>10200</v>
      </c>
    </row>
    <row r="604" spans="1:7" x14ac:dyDescent="0.25">
      <c r="A604" s="123"/>
      <c r="B604" s="124">
        <v>42927</v>
      </c>
      <c r="C604" s="121" t="s">
        <v>23</v>
      </c>
      <c r="D604" s="121" t="s">
        <v>8</v>
      </c>
      <c r="E604" s="121" t="s">
        <v>8</v>
      </c>
      <c r="F604" s="119"/>
      <c r="G604" s="122">
        <v>3.2</v>
      </c>
    </row>
    <row r="605" spans="1:7" x14ac:dyDescent="0.25">
      <c r="A605" s="123"/>
      <c r="B605" s="123"/>
      <c r="C605" s="121" t="s">
        <v>210</v>
      </c>
      <c r="D605" s="121" t="s">
        <v>34</v>
      </c>
      <c r="E605" s="121" t="s">
        <v>314</v>
      </c>
      <c r="F605" s="121">
        <v>2000</v>
      </c>
      <c r="G605" s="122">
        <v>2000</v>
      </c>
    </row>
    <row r="606" spans="1:7" x14ac:dyDescent="0.25">
      <c r="A606" s="123"/>
      <c r="B606" s="123"/>
      <c r="C606" s="121" t="s">
        <v>673</v>
      </c>
      <c r="D606" s="121" t="s">
        <v>8</v>
      </c>
      <c r="E606" s="121" t="s">
        <v>8</v>
      </c>
      <c r="F606" s="119"/>
      <c r="G606" s="122">
        <v>21183</v>
      </c>
    </row>
    <row r="607" spans="1:7" x14ac:dyDescent="0.25">
      <c r="A607" s="123"/>
      <c r="B607" s="123"/>
      <c r="C607" s="121" t="s">
        <v>674</v>
      </c>
      <c r="D607" s="121" t="s">
        <v>8</v>
      </c>
      <c r="E607" s="121" t="s">
        <v>8</v>
      </c>
      <c r="F607" s="119"/>
      <c r="G607" s="122">
        <v>8509</v>
      </c>
    </row>
    <row r="608" spans="1:7" x14ac:dyDescent="0.25">
      <c r="A608" s="123"/>
      <c r="B608" s="123"/>
      <c r="C608" s="121" t="s">
        <v>675</v>
      </c>
      <c r="D608" s="121" t="s">
        <v>8</v>
      </c>
      <c r="E608" s="121" t="s">
        <v>8</v>
      </c>
      <c r="F608" s="119"/>
      <c r="G608" s="122">
        <v>15111</v>
      </c>
    </row>
    <row r="609" spans="1:7" x14ac:dyDescent="0.25">
      <c r="A609" s="123"/>
      <c r="B609" s="123"/>
      <c r="C609" s="121" t="s">
        <v>676</v>
      </c>
      <c r="D609" s="121" t="s">
        <v>8</v>
      </c>
      <c r="E609" s="121" t="s">
        <v>8</v>
      </c>
      <c r="F609" s="119"/>
      <c r="G609" s="122">
        <v>1000</v>
      </c>
    </row>
    <row r="610" spans="1:7" x14ac:dyDescent="0.25">
      <c r="A610" s="123"/>
      <c r="B610" s="124">
        <v>42928</v>
      </c>
      <c r="C610" s="121" t="s">
        <v>23</v>
      </c>
      <c r="D610" s="121" t="s">
        <v>8</v>
      </c>
      <c r="E610" s="121" t="s">
        <v>8</v>
      </c>
      <c r="F610" s="119"/>
      <c r="G610" s="122">
        <v>3.2700000000000005</v>
      </c>
    </row>
    <row r="611" spans="1:7" x14ac:dyDescent="0.25">
      <c r="A611" s="123"/>
      <c r="B611" s="124">
        <v>42929</v>
      </c>
      <c r="C611" s="121" t="s">
        <v>23</v>
      </c>
      <c r="D611" s="121" t="s">
        <v>8</v>
      </c>
      <c r="E611" s="121" t="s">
        <v>8</v>
      </c>
      <c r="F611" s="119"/>
      <c r="G611" s="122">
        <v>0.49</v>
      </c>
    </row>
    <row r="612" spans="1:7" x14ac:dyDescent="0.25">
      <c r="A612" s="123"/>
      <c r="B612" s="124">
        <v>42930</v>
      </c>
      <c r="C612" s="121" t="s">
        <v>23</v>
      </c>
      <c r="D612" s="121" t="s">
        <v>8</v>
      </c>
      <c r="E612" s="121" t="s">
        <v>8</v>
      </c>
      <c r="F612" s="119"/>
      <c r="G612" s="122">
        <v>4.2</v>
      </c>
    </row>
    <row r="613" spans="1:7" x14ac:dyDescent="0.25">
      <c r="A613" s="123"/>
      <c r="B613" s="124">
        <v>42933</v>
      </c>
      <c r="C613" s="121" t="s">
        <v>23</v>
      </c>
      <c r="D613" s="121" t="s">
        <v>8</v>
      </c>
      <c r="E613" s="121" t="s">
        <v>8</v>
      </c>
      <c r="F613" s="119"/>
      <c r="G613" s="122">
        <v>3.79</v>
      </c>
    </row>
    <row r="614" spans="1:7" x14ac:dyDescent="0.25">
      <c r="A614" s="123"/>
      <c r="B614" s="123"/>
      <c r="C614" s="121" t="s">
        <v>345</v>
      </c>
      <c r="D614" s="121" t="s">
        <v>16</v>
      </c>
      <c r="E614" s="121" t="s">
        <v>346</v>
      </c>
      <c r="F614" s="121">
        <v>500</v>
      </c>
      <c r="G614" s="122">
        <v>500</v>
      </c>
    </row>
    <row r="615" spans="1:7" x14ac:dyDescent="0.25">
      <c r="A615" s="123"/>
      <c r="B615" s="123"/>
      <c r="C615" s="121" t="s">
        <v>679</v>
      </c>
      <c r="D615" s="121" t="s">
        <v>34</v>
      </c>
      <c r="E615" s="121" t="s">
        <v>22</v>
      </c>
      <c r="F615" s="121">
        <v>83.75</v>
      </c>
      <c r="G615" s="122">
        <v>83.75</v>
      </c>
    </row>
    <row r="616" spans="1:7" x14ac:dyDescent="0.25">
      <c r="A616" s="123"/>
      <c r="B616" s="123"/>
      <c r="C616" s="121" t="s">
        <v>680</v>
      </c>
      <c r="D616" s="121" t="s">
        <v>400</v>
      </c>
      <c r="E616" s="121" t="s">
        <v>681</v>
      </c>
      <c r="F616" s="121">
        <v>300</v>
      </c>
      <c r="G616" s="122">
        <v>300</v>
      </c>
    </row>
    <row r="617" spans="1:7" x14ac:dyDescent="0.25">
      <c r="A617" s="123"/>
      <c r="B617" s="123"/>
      <c r="C617" s="121" t="s">
        <v>683</v>
      </c>
      <c r="D617" s="121" t="s">
        <v>8</v>
      </c>
      <c r="E617" s="121" t="s">
        <v>8</v>
      </c>
      <c r="F617" s="119"/>
      <c r="G617" s="122">
        <v>1600</v>
      </c>
    </row>
    <row r="618" spans="1:7" x14ac:dyDescent="0.25">
      <c r="A618" s="123"/>
      <c r="B618" s="124">
        <v>42934</v>
      </c>
      <c r="C618" s="121" t="s">
        <v>23</v>
      </c>
      <c r="D618" s="121" t="s">
        <v>8</v>
      </c>
      <c r="E618" s="121" t="s">
        <v>8</v>
      </c>
      <c r="F618" s="119"/>
      <c r="G618" s="122">
        <v>2.6799999999999997</v>
      </c>
    </row>
    <row r="619" spans="1:7" x14ac:dyDescent="0.25">
      <c r="A619" s="123"/>
      <c r="B619" s="124">
        <v>42935</v>
      </c>
      <c r="C619" s="121" t="s">
        <v>23</v>
      </c>
      <c r="D619" s="121" t="s">
        <v>8</v>
      </c>
      <c r="E619" s="121" t="s">
        <v>8</v>
      </c>
      <c r="F619" s="119"/>
      <c r="G619" s="122">
        <v>3.4899999999999998</v>
      </c>
    </row>
    <row r="620" spans="1:7" x14ac:dyDescent="0.25">
      <c r="A620" s="123"/>
      <c r="B620" s="123"/>
      <c r="C620" s="121" t="s">
        <v>693</v>
      </c>
      <c r="D620" s="121" t="s">
        <v>8</v>
      </c>
      <c r="E620" s="121" t="s">
        <v>8</v>
      </c>
      <c r="F620" s="119"/>
      <c r="G620" s="122">
        <v>1108.9000000000001</v>
      </c>
    </row>
    <row r="621" spans="1:7" x14ac:dyDescent="0.25">
      <c r="A621" s="121" t="s">
        <v>421</v>
      </c>
      <c r="B621" s="119"/>
      <c r="C621" s="119"/>
      <c r="D621" s="119"/>
      <c r="E621" s="119"/>
      <c r="F621" s="119"/>
      <c r="G621" s="122">
        <v>181999.99999999997</v>
      </c>
    </row>
    <row r="622" spans="1:7" x14ac:dyDescent="0.25">
      <c r="A622" s="121" t="s">
        <v>474</v>
      </c>
      <c r="B622" s="124">
        <v>42846</v>
      </c>
      <c r="C622" s="121" t="s">
        <v>471</v>
      </c>
      <c r="D622" s="121" t="s">
        <v>472</v>
      </c>
      <c r="E622" s="121" t="s">
        <v>8</v>
      </c>
      <c r="F622" s="119"/>
      <c r="G622" s="122">
        <v>200</v>
      </c>
    </row>
    <row r="623" spans="1:7" x14ac:dyDescent="0.25">
      <c r="A623" s="123"/>
      <c r="B623" s="124">
        <v>42859</v>
      </c>
      <c r="C623" s="121" t="s">
        <v>508</v>
      </c>
      <c r="D623" s="121" t="s">
        <v>8</v>
      </c>
      <c r="E623" s="121" t="s">
        <v>8</v>
      </c>
      <c r="F623" s="119"/>
      <c r="G623" s="122">
        <v>550</v>
      </c>
    </row>
    <row r="624" spans="1:7" x14ac:dyDescent="0.25">
      <c r="A624" s="123"/>
      <c r="B624" s="124">
        <v>42860</v>
      </c>
      <c r="C624" s="121" t="s">
        <v>509</v>
      </c>
      <c r="D624" s="121" t="s">
        <v>8</v>
      </c>
      <c r="E624" s="121" t="s">
        <v>8</v>
      </c>
      <c r="F624" s="119"/>
      <c r="G624" s="122">
        <v>300</v>
      </c>
    </row>
    <row r="625" spans="1:7" x14ac:dyDescent="0.25">
      <c r="A625" s="123"/>
      <c r="B625" s="124">
        <v>42867</v>
      </c>
      <c r="C625" s="121" t="s">
        <v>514</v>
      </c>
      <c r="D625" s="121" t="s">
        <v>8</v>
      </c>
      <c r="E625" s="121" t="s">
        <v>8</v>
      </c>
      <c r="F625" s="119"/>
      <c r="G625" s="122">
        <v>500</v>
      </c>
    </row>
    <row r="626" spans="1:7" x14ac:dyDescent="0.25">
      <c r="A626" s="123"/>
      <c r="B626" s="124">
        <v>42870</v>
      </c>
      <c r="C626" s="121" t="s">
        <v>518</v>
      </c>
      <c r="D626" s="121" t="s">
        <v>8</v>
      </c>
      <c r="E626" s="121" t="s">
        <v>8</v>
      </c>
      <c r="F626" s="119"/>
      <c r="G626" s="122">
        <v>150</v>
      </c>
    </row>
    <row r="627" spans="1:7" x14ac:dyDescent="0.25">
      <c r="A627" s="123"/>
      <c r="B627" s="124">
        <v>42871</v>
      </c>
      <c r="C627" s="121" t="s">
        <v>520</v>
      </c>
      <c r="D627" s="121" t="s">
        <v>8</v>
      </c>
      <c r="E627" s="121" t="s">
        <v>8</v>
      </c>
      <c r="F627" s="119"/>
      <c r="G627" s="122">
        <v>2350</v>
      </c>
    </row>
    <row r="628" spans="1:7" x14ac:dyDescent="0.25">
      <c r="A628" s="123"/>
      <c r="B628" s="123"/>
      <c r="C628" s="121" t="s">
        <v>519</v>
      </c>
      <c r="D628" s="121" t="s">
        <v>8</v>
      </c>
      <c r="E628" s="121" t="s">
        <v>8</v>
      </c>
      <c r="F628" s="119"/>
      <c r="G628" s="122">
        <v>11200</v>
      </c>
    </row>
    <row r="629" spans="1:7" x14ac:dyDescent="0.25">
      <c r="A629" s="123"/>
      <c r="B629" s="124">
        <v>42872</v>
      </c>
      <c r="C629" s="121" t="s">
        <v>136</v>
      </c>
      <c r="D629" s="121" t="s">
        <v>225</v>
      </c>
      <c r="E629" s="121" t="s">
        <v>8</v>
      </c>
      <c r="F629" s="119"/>
      <c r="G629" s="122">
        <v>500</v>
      </c>
    </row>
    <row r="630" spans="1:7" x14ac:dyDescent="0.25">
      <c r="A630" s="123"/>
      <c r="B630" s="123"/>
      <c r="C630" s="121" t="s">
        <v>524</v>
      </c>
      <c r="D630" s="121" t="s">
        <v>8</v>
      </c>
      <c r="E630" s="121" t="s">
        <v>8</v>
      </c>
      <c r="F630" s="119"/>
      <c r="G630" s="122">
        <v>600</v>
      </c>
    </row>
    <row r="631" spans="1:7" x14ac:dyDescent="0.25">
      <c r="A631" s="123"/>
      <c r="B631" s="124">
        <v>42876</v>
      </c>
      <c r="C631" s="121" t="s">
        <v>290</v>
      </c>
      <c r="D631" s="121" t="s">
        <v>98</v>
      </c>
      <c r="E631" s="121" t="s">
        <v>8</v>
      </c>
      <c r="F631" s="119"/>
      <c r="G631" s="122">
        <v>500</v>
      </c>
    </row>
    <row r="632" spans="1:7" x14ac:dyDescent="0.25">
      <c r="A632" s="123"/>
      <c r="B632" s="124">
        <v>42878</v>
      </c>
      <c r="C632" s="121" t="s">
        <v>579</v>
      </c>
      <c r="D632" s="121" t="s">
        <v>8</v>
      </c>
      <c r="E632" s="121" t="s">
        <v>8</v>
      </c>
      <c r="F632" s="119"/>
      <c r="G632" s="122">
        <v>18627.2</v>
      </c>
    </row>
    <row r="633" spans="1:7" x14ac:dyDescent="0.25">
      <c r="A633" s="123"/>
      <c r="B633" s="124">
        <v>42879</v>
      </c>
      <c r="C633" s="121" t="s">
        <v>145</v>
      </c>
      <c r="D633" s="121" t="s">
        <v>146</v>
      </c>
      <c r="E633" s="121" t="s">
        <v>8</v>
      </c>
      <c r="F633" s="119"/>
      <c r="G633" s="122">
        <v>100</v>
      </c>
    </row>
    <row r="634" spans="1:7" x14ac:dyDescent="0.25">
      <c r="A634" s="123"/>
      <c r="B634" s="123"/>
      <c r="C634" s="121" t="s">
        <v>585</v>
      </c>
      <c r="D634" s="121" t="s">
        <v>8</v>
      </c>
      <c r="E634" s="121" t="s">
        <v>8</v>
      </c>
      <c r="F634" s="119"/>
      <c r="G634" s="122">
        <v>1000</v>
      </c>
    </row>
    <row r="635" spans="1:7" x14ac:dyDescent="0.25">
      <c r="A635" s="123"/>
      <c r="B635" s="123"/>
      <c r="C635" s="121" t="s">
        <v>595</v>
      </c>
      <c r="D635" s="121" t="s">
        <v>8</v>
      </c>
      <c r="E635" s="121" t="s">
        <v>8</v>
      </c>
      <c r="F635" s="119"/>
      <c r="G635" s="122">
        <v>422.8</v>
      </c>
    </row>
    <row r="636" spans="1:7" x14ac:dyDescent="0.25">
      <c r="A636" s="121" t="s">
        <v>475</v>
      </c>
      <c r="B636" s="119"/>
      <c r="C636" s="119"/>
      <c r="D636" s="119"/>
      <c r="E636" s="119"/>
      <c r="F636" s="119"/>
      <c r="G636" s="122">
        <v>37000</v>
      </c>
    </row>
    <row r="637" spans="1:7" x14ac:dyDescent="0.25">
      <c r="A637" s="121" t="s">
        <v>535</v>
      </c>
      <c r="B637" s="124">
        <v>42876</v>
      </c>
      <c r="C637" s="121" t="s">
        <v>526</v>
      </c>
      <c r="D637" s="121" t="s">
        <v>223</v>
      </c>
      <c r="E637" s="121" t="s">
        <v>8</v>
      </c>
      <c r="F637" s="119"/>
      <c r="G637" s="122">
        <v>67.53</v>
      </c>
    </row>
    <row r="638" spans="1:7" x14ac:dyDescent="0.25">
      <c r="A638" s="123"/>
      <c r="B638" s="123"/>
      <c r="C638" s="121" t="s">
        <v>540</v>
      </c>
      <c r="D638" s="121" t="s">
        <v>426</v>
      </c>
      <c r="E638" s="121" t="s">
        <v>8</v>
      </c>
      <c r="F638" s="119"/>
      <c r="G638" s="122">
        <v>32864.94</v>
      </c>
    </row>
    <row r="639" spans="1:7" x14ac:dyDescent="0.25">
      <c r="A639" s="121" t="s">
        <v>539</v>
      </c>
      <c r="B639" s="119"/>
      <c r="C639" s="119"/>
      <c r="D639" s="119"/>
      <c r="E639" s="119"/>
      <c r="F639" s="119"/>
      <c r="G639" s="122">
        <v>32932.47</v>
      </c>
    </row>
    <row r="640" spans="1:7" x14ac:dyDescent="0.25">
      <c r="A640" s="121" t="s">
        <v>593</v>
      </c>
      <c r="B640" s="124">
        <v>42879</v>
      </c>
      <c r="C640" s="121" t="s">
        <v>52</v>
      </c>
      <c r="D640" s="121" t="s">
        <v>108</v>
      </c>
      <c r="E640" s="121" t="s">
        <v>8</v>
      </c>
      <c r="F640" s="119"/>
      <c r="G640" s="122">
        <v>10000</v>
      </c>
    </row>
    <row r="641" spans="1:7" x14ac:dyDescent="0.25">
      <c r="A641" s="123"/>
      <c r="B641" s="123"/>
      <c r="C641" s="121" t="s">
        <v>592</v>
      </c>
      <c r="D641" s="121" t="s">
        <v>50</v>
      </c>
      <c r="E641" s="121" t="s">
        <v>8</v>
      </c>
      <c r="F641" s="119"/>
      <c r="G641" s="122">
        <v>500</v>
      </c>
    </row>
    <row r="642" spans="1:7" x14ac:dyDescent="0.25">
      <c r="A642" s="123"/>
      <c r="B642" s="123"/>
      <c r="C642" s="121" t="s">
        <v>598</v>
      </c>
      <c r="D642" s="121" t="s">
        <v>274</v>
      </c>
      <c r="E642" s="121" t="s">
        <v>8</v>
      </c>
      <c r="F642" s="119"/>
      <c r="G642" s="122">
        <v>200</v>
      </c>
    </row>
    <row r="643" spans="1:7" x14ac:dyDescent="0.25">
      <c r="A643" s="123"/>
      <c r="B643" s="123"/>
      <c r="C643" s="121" t="s">
        <v>599</v>
      </c>
      <c r="D643" s="121" t="s">
        <v>600</v>
      </c>
      <c r="E643" s="121" t="s">
        <v>8</v>
      </c>
      <c r="F643" s="119"/>
      <c r="G643" s="122">
        <v>200</v>
      </c>
    </row>
    <row r="644" spans="1:7" x14ac:dyDescent="0.25">
      <c r="A644" s="123"/>
      <c r="B644" s="123"/>
      <c r="C644" s="121" t="s">
        <v>603</v>
      </c>
      <c r="D644" s="121" t="s">
        <v>604</v>
      </c>
      <c r="E644" s="121" t="s">
        <v>8</v>
      </c>
      <c r="F644" s="119"/>
      <c r="G644" s="122">
        <v>500</v>
      </c>
    </row>
    <row r="645" spans="1:7" x14ac:dyDescent="0.25">
      <c r="A645" s="123"/>
      <c r="B645" s="124">
        <v>42880</v>
      </c>
      <c r="C645" s="121" t="s">
        <v>109</v>
      </c>
      <c r="D645" s="121" t="s">
        <v>426</v>
      </c>
      <c r="E645" s="121" t="s">
        <v>8</v>
      </c>
      <c r="F645" s="119"/>
      <c r="G645" s="122">
        <v>100</v>
      </c>
    </row>
    <row r="646" spans="1:7" x14ac:dyDescent="0.25">
      <c r="A646" s="123"/>
      <c r="B646" s="123"/>
      <c r="C646" s="121" t="s">
        <v>537</v>
      </c>
      <c r="D646" s="121" t="s">
        <v>223</v>
      </c>
      <c r="E646" s="121" t="s">
        <v>8</v>
      </c>
      <c r="F646" s="119"/>
      <c r="G646" s="122">
        <v>500</v>
      </c>
    </row>
    <row r="647" spans="1:7" x14ac:dyDescent="0.25">
      <c r="A647" s="123"/>
      <c r="B647" s="123"/>
      <c r="C647" s="121" t="s">
        <v>550</v>
      </c>
      <c r="D647" s="121" t="s">
        <v>221</v>
      </c>
      <c r="E647" s="121" t="s">
        <v>8</v>
      </c>
      <c r="F647" s="119"/>
      <c r="G647" s="122">
        <v>500</v>
      </c>
    </row>
    <row r="648" spans="1:7" x14ac:dyDescent="0.25">
      <c r="A648" s="123"/>
      <c r="B648" s="123"/>
      <c r="C648" s="121" t="s">
        <v>606</v>
      </c>
      <c r="D648" s="121" t="s">
        <v>607</v>
      </c>
      <c r="E648" s="121" t="s">
        <v>8</v>
      </c>
      <c r="F648" s="119"/>
      <c r="G648" s="122">
        <v>500</v>
      </c>
    </row>
    <row r="649" spans="1:7" x14ac:dyDescent="0.25">
      <c r="A649" s="123"/>
      <c r="B649" s="123"/>
      <c r="C649" s="121" t="s">
        <v>608</v>
      </c>
      <c r="D649" s="121" t="s">
        <v>609</v>
      </c>
      <c r="E649" s="121" t="s">
        <v>8</v>
      </c>
      <c r="F649" s="119"/>
      <c r="G649" s="122">
        <v>100</v>
      </c>
    </row>
    <row r="650" spans="1:7" x14ac:dyDescent="0.25">
      <c r="A650" s="123"/>
      <c r="B650" s="123"/>
      <c r="C650" s="121" t="s">
        <v>610</v>
      </c>
      <c r="D650" s="121" t="s">
        <v>611</v>
      </c>
      <c r="E650" s="121" t="s">
        <v>573</v>
      </c>
      <c r="F650" s="121">
        <v>500</v>
      </c>
      <c r="G650" s="122">
        <v>500</v>
      </c>
    </row>
    <row r="651" spans="1:7" x14ac:dyDescent="0.25">
      <c r="A651" s="123"/>
      <c r="B651" s="124">
        <v>42881</v>
      </c>
      <c r="C651" s="121" t="s">
        <v>612</v>
      </c>
      <c r="D651" s="121" t="s">
        <v>613</v>
      </c>
      <c r="E651" s="121" t="s">
        <v>614</v>
      </c>
      <c r="F651" s="121">
        <v>300</v>
      </c>
      <c r="G651" s="122">
        <v>300</v>
      </c>
    </row>
    <row r="652" spans="1:7" x14ac:dyDescent="0.25">
      <c r="A652" s="123"/>
      <c r="B652" s="124">
        <v>42935</v>
      </c>
      <c r="C652" s="121" t="s">
        <v>693</v>
      </c>
      <c r="D652" s="121" t="s">
        <v>8</v>
      </c>
      <c r="E652" s="121" t="s">
        <v>8</v>
      </c>
      <c r="F652" s="119"/>
      <c r="G652" s="122">
        <v>4561.9400000000005</v>
      </c>
    </row>
    <row r="653" spans="1:7" x14ac:dyDescent="0.25">
      <c r="A653" s="123"/>
      <c r="B653" s="123"/>
      <c r="C653" s="121" t="s">
        <v>694</v>
      </c>
      <c r="D653" s="121" t="s">
        <v>8</v>
      </c>
      <c r="E653" s="121" t="s">
        <v>8</v>
      </c>
      <c r="F653" s="119"/>
      <c r="G653" s="122">
        <v>1200</v>
      </c>
    </row>
    <row r="654" spans="1:7" x14ac:dyDescent="0.25">
      <c r="A654" s="123"/>
      <c r="B654" s="124">
        <v>42936</v>
      </c>
      <c r="C654" s="121" t="s">
        <v>23</v>
      </c>
      <c r="D654" s="121" t="s">
        <v>8</v>
      </c>
      <c r="E654" s="121" t="s">
        <v>8</v>
      </c>
      <c r="F654" s="119"/>
      <c r="G654" s="122">
        <v>5.3599999999999994</v>
      </c>
    </row>
    <row r="655" spans="1:7" x14ac:dyDescent="0.25">
      <c r="A655" s="123"/>
      <c r="B655" s="124">
        <v>42937</v>
      </c>
      <c r="C655" s="121" t="s">
        <v>23</v>
      </c>
      <c r="D655" s="121" t="s">
        <v>8</v>
      </c>
      <c r="E655" s="121" t="s">
        <v>8</v>
      </c>
      <c r="F655" s="119"/>
      <c r="G655" s="122">
        <v>3.9600000000000004</v>
      </c>
    </row>
    <row r="656" spans="1:7" x14ac:dyDescent="0.25">
      <c r="A656" s="123"/>
      <c r="B656" s="124">
        <v>42940</v>
      </c>
      <c r="C656" s="121" t="s">
        <v>23</v>
      </c>
      <c r="D656" s="121" t="s">
        <v>8</v>
      </c>
      <c r="E656" s="121" t="s">
        <v>8</v>
      </c>
      <c r="F656" s="119"/>
      <c r="G656" s="122">
        <v>2.61</v>
      </c>
    </row>
    <row r="657" spans="1:7" x14ac:dyDescent="0.25">
      <c r="A657" s="123"/>
      <c r="B657" s="124">
        <v>42941</v>
      </c>
      <c r="C657" s="121" t="s">
        <v>703</v>
      </c>
      <c r="D657" s="121" t="s">
        <v>8</v>
      </c>
      <c r="E657" s="121" t="s">
        <v>8</v>
      </c>
      <c r="F657" s="119"/>
      <c r="G657" s="122">
        <v>12812.8</v>
      </c>
    </row>
    <row r="658" spans="1:7" x14ac:dyDescent="0.25">
      <c r="A658" s="123"/>
      <c r="B658" s="123"/>
      <c r="C658" s="121" t="s">
        <v>704</v>
      </c>
      <c r="D658" s="121" t="s">
        <v>403</v>
      </c>
      <c r="E658" s="121" t="s">
        <v>33</v>
      </c>
      <c r="F658" s="121">
        <v>500</v>
      </c>
      <c r="G658" s="122">
        <v>500</v>
      </c>
    </row>
    <row r="659" spans="1:7" x14ac:dyDescent="0.25">
      <c r="A659" s="123"/>
      <c r="B659" s="124">
        <v>42942</v>
      </c>
      <c r="C659" s="121" t="s">
        <v>23</v>
      </c>
      <c r="D659" s="121" t="s">
        <v>8</v>
      </c>
      <c r="E659" s="121" t="s">
        <v>8</v>
      </c>
      <c r="F659" s="119"/>
      <c r="G659" s="122">
        <v>2.52</v>
      </c>
    </row>
    <row r="660" spans="1:7" x14ac:dyDescent="0.25">
      <c r="A660" s="123"/>
      <c r="B660" s="124">
        <v>42943</v>
      </c>
      <c r="C660" s="121" t="s">
        <v>23</v>
      </c>
      <c r="D660" s="121" t="s">
        <v>8</v>
      </c>
      <c r="E660" s="121" t="s">
        <v>8</v>
      </c>
      <c r="F660" s="119"/>
      <c r="G660" s="122">
        <v>1.58</v>
      </c>
    </row>
    <row r="661" spans="1:7" x14ac:dyDescent="0.25">
      <c r="A661" s="123"/>
      <c r="B661" s="124">
        <v>42944</v>
      </c>
      <c r="C661" s="121" t="s">
        <v>23</v>
      </c>
      <c r="D661" s="121" t="s">
        <v>8</v>
      </c>
      <c r="E661" s="121" t="s">
        <v>8</v>
      </c>
      <c r="F661" s="119"/>
      <c r="G661" s="122">
        <v>11.25</v>
      </c>
    </row>
    <row r="662" spans="1:7" x14ac:dyDescent="0.25">
      <c r="A662" s="123"/>
      <c r="B662" s="123"/>
      <c r="C662" s="121" t="s">
        <v>706</v>
      </c>
      <c r="D662" s="121" t="s">
        <v>707</v>
      </c>
      <c r="E662" s="121" t="s">
        <v>708</v>
      </c>
      <c r="F662" s="121">
        <v>27</v>
      </c>
      <c r="G662" s="122">
        <v>27</v>
      </c>
    </row>
    <row r="663" spans="1:7" x14ac:dyDescent="0.25">
      <c r="A663" s="123"/>
      <c r="B663" s="124">
        <v>42948</v>
      </c>
      <c r="C663" s="121" t="s">
        <v>23</v>
      </c>
      <c r="D663" s="121" t="s">
        <v>8</v>
      </c>
      <c r="E663" s="121" t="s">
        <v>8</v>
      </c>
      <c r="F663" s="119"/>
      <c r="G663" s="122">
        <v>1.69</v>
      </c>
    </row>
    <row r="664" spans="1:7" x14ac:dyDescent="0.25">
      <c r="A664" s="123"/>
      <c r="B664" s="124">
        <v>42949</v>
      </c>
      <c r="C664" s="121" t="s">
        <v>23</v>
      </c>
      <c r="D664" s="121" t="s">
        <v>8</v>
      </c>
      <c r="E664" s="121" t="s">
        <v>8</v>
      </c>
      <c r="F664" s="119"/>
      <c r="G664" s="122">
        <v>1.62</v>
      </c>
    </row>
    <row r="665" spans="1:7" x14ac:dyDescent="0.25">
      <c r="A665" s="123"/>
      <c r="B665" s="124">
        <v>42950</v>
      </c>
      <c r="C665" s="121" t="s">
        <v>23</v>
      </c>
      <c r="D665" s="121" t="s">
        <v>8</v>
      </c>
      <c r="E665" s="121" t="s">
        <v>8</v>
      </c>
      <c r="F665" s="119"/>
      <c r="G665" s="122">
        <v>0.02</v>
      </c>
    </row>
    <row r="666" spans="1:7" x14ac:dyDescent="0.25">
      <c r="A666" s="123"/>
      <c r="B666" s="123"/>
      <c r="C666" s="121" t="s">
        <v>721</v>
      </c>
      <c r="D666" s="121" t="s">
        <v>707</v>
      </c>
      <c r="E666" s="121" t="s">
        <v>722</v>
      </c>
      <c r="F666" s="121">
        <v>475.24</v>
      </c>
      <c r="G666" s="122">
        <v>475.24</v>
      </c>
    </row>
    <row r="667" spans="1:7" x14ac:dyDescent="0.25">
      <c r="A667" s="123"/>
      <c r="B667" s="124">
        <v>42951</v>
      </c>
      <c r="C667" s="121" t="s">
        <v>23</v>
      </c>
      <c r="D667" s="121" t="s">
        <v>8</v>
      </c>
      <c r="E667" s="121" t="s">
        <v>8</v>
      </c>
      <c r="F667" s="119"/>
      <c r="G667" s="122">
        <v>4.62</v>
      </c>
    </row>
    <row r="668" spans="1:7" x14ac:dyDescent="0.25">
      <c r="A668" s="123"/>
      <c r="B668" s="123"/>
      <c r="C668" s="121" t="s">
        <v>720</v>
      </c>
      <c r="D668" s="121" t="s">
        <v>8</v>
      </c>
      <c r="E668" s="121" t="s">
        <v>8</v>
      </c>
      <c r="F668" s="119"/>
      <c r="G668" s="122">
        <v>16487.79</v>
      </c>
    </row>
    <row r="669" spans="1:7" x14ac:dyDescent="0.25">
      <c r="A669" s="121" t="s">
        <v>596</v>
      </c>
      <c r="B669" s="119"/>
      <c r="C669" s="119"/>
      <c r="D669" s="119"/>
      <c r="E669" s="119"/>
      <c r="F669" s="119"/>
      <c r="G669" s="122">
        <v>50000</v>
      </c>
    </row>
    <row r="670" spans="1:7" x14ac:dyDescent="0.25">
      <c r="A670" s="121" t="s">
        <v>682</v>
      </c>
      <c r="B670" s="124">
        <v>42933</v>
      </c>
      <c r="C670" s="121" t="s">
        <v>345</v>
      </c>
      <c r="D670" s="121" t="s">
        <v>16</v>
      </c>
      <c r="E670" s="121" t="s">
        <v>346</v>
      </c>
      <c r="F670" s="121">
        <v>500</v>
      </c>
      <c r="G670" s="122">
        <v>500</v>
      </c>
    </row>
    <row r="671" spans="1:7" x14ac:dyDescent="0.25">
      <c r="A671" s="123"/>
      <c r="B671" s="124">
        <v>42951</v>
      </c>
      <c r="C671" s="121" t="s">
        <v>720</v>
      </c>
      <c r="D671" s="121" t="s">
        <v>8</v>
      </c>
      <c r="E671" s="121" t="s">
        <v>8</v>
      </c>
      <c r="F671" s="119"/>
      <c r="G671" s="122">
        <v>9500</v>
      </c>
    </row>
    <row r="672" spans="1:7" x14ac:dyDescent="0.25">
      <c r="A672" s="121" t="s">
        <v>685</v>
      </c>
      <c r="B672" s="119"/>
      <c r="C672" s="119"/>
      <c r="D672" s="119"/>
      <c r="E672" s="119"/>
      <c r="F672" s="119"/>
      <c r="G672" s="122">
        <v>10000</v>
      </c>
    </row>
    <row r="673" spans="1:7" x14ac:dyDescent="0.25">
      <c r="A673" s="121" t="s">
        <v>684</v>
      </c>
      <c r="B673" s="124">
        <v>42933</v>
      </c>
      <c r="C673" s="121" t="s">
        <v>683</v>
      </c>
      <c r="D673" s="121" t="s">
        <v>8</v>
      </c>
      <c r="E673" s="121" t="s">
        <v>8</v>
      </c>
      <c r="F673" s="119"/>
      <c r="G673" s="122">
        <v>2000</v>
      </c>
    </row>
    <row r="674" spans="1:7" x14ac:dyDescent="0.25">
      <c r="A674" s="123"/>
      <c r="B674" s="124">
        <v>42938</v>
      </c>
      <c r="C674" s="121" t="s">
        <v>698</v>
      </c>
      <c r="D674" s="121" t="s">
        <v>8</v>
      </c>
      <c r="E674" s="121" t="s">
        <v>8</v>
      </c>
      <c r="F674" s="119"/>
      <c r="G674" s="122">
        <v>1200</v>
      </c>
    </row>
    <row r="675" spans="1:7" x14ac:dyDescent="0.25">
      <c r="A675" s="123"/>
      <c r="B675" s="124">
        <v>42943</v>
      </c>
      <c r="C675" s="121" t="s">
        <v>705</v>
      </c>
      <c r="D675" s="121" t="s">
        <v>8</v>
      </c>
      <c r="E675" s="121" t="s">
        <v>8</v>
      </c>
      <c r="F675" s="119"/>
      <c r="G675" s="122">
        <v>1400</v>
      </c>
    </row>
    <row r="676" spans="1:7" x14ac:dyDescent="0.25">
      <c r="A676" s="123"/>
      <c r="B676" s="124">
        <v>42944</v>
      </c>
      <c r="C676" s="121" t="s">
        <v>710</v>
      </c>
      <c r="D676" s="121" t="s">
        <v>8</v>
      </c>
      <c r="E676" s="121" t="s">
        <v>8</v>
      </c>
      <c r="F676" s="119"/>
      <c r="G676" s="122">
        <v>1100</v>
      </c>
    </row>
    <row r="677" spans="1:7" x14ac:dyDescent="0.25">
      <c r="A677" s="123"/>
      <c r="B677" s="124">
        <v>42951</v>
      </c>
      <c r="C677" s="121" t="s">
        <v>718</v>
      </c>
      <c r="D677" s="121" t="s">
        <v>38</v>
      </c>
      <c r="E677" s="121" t="s">
        <v>8</v>
      </c>
      <c r="F677" s="119"/>
      <c r="G677" s="122">
        <v>500</v>
      </c>
    </row>
    <row r="678" spans="1:7" x14ac:dyDescent="0.25">
      <c r="A678" s="123"/>
      <c r="B678" s="123"/>
      <c r="C678" s="121" t="s">
        <v>719</v>
      </c>
      <c r="D678" s="121" t="s">
        <v>8</v>
      </c>
      <c r="E678" s="121" t="s">
        <v>8</v>
      </c>
      <c r="F678" s="119"/>
      <c r="G678" s="122">
        <v>700</v>
      </c>
    </row>
    <row r="679" spans="1:7" x14ac:dyDescent="0.25">
      <c r="A679" s="123"/>
      <c r="B679" s="123"/>
      <c r="C679" s="121" t="s">
        <v>721</v>
      </c>
      <c r="D679" s="121" t="s">
        <v>707</v>
      </c>
      <c r="E679" s="121" t="s">
        <v>722</v>
      </c>
      <c r="F679" s="121">
        <v>475.24</v>
      </c>
      <c r="G679" s="122">
        <v>475.24</v>
      </c>
    </row>
    <row r="680" spans="1:7" x14ac:dyDescent="0.25">
      <c r="A680" s="123"/>
      <c r="B680" s="123"/>
      <c r="C680" s="121" t="s">
        <v>720</v>
      </c>
      <c r="D680" s="121" t="s">
        <v>8</v>
      </c>
      <c r="E680" s="121" t="s">
        <v>8</v>
      </c>
      <c r="F680" s="119"/>
      <c r="G680" s="122">
        <v>55912.209999999992</v>
      </c>
    </row>
    <row r="681" spans="1:7" x14ac:dyDescent="0.25">
      <c r="A681" s="123"/>
      <c r="B681" s="124">
        <v>42954</v>
      </c>
      <c r="C681" s="121" t="s">
        <v>23</v>
      </c>
      <c r="D681" s="121" t="s">
        <v>8</v>
      </c>
      <c r="E681" s="121" t="s">
        <v>8</v>
      </c>
      <c r="F681" s="119"/>
      <c r="G681" s="122">
        <v>1.8399999999999999</v>
      </c>
    </row>
    <row r="682" spans="1:7" x14ac:dyDescent="0.25">
      <c r="A682" s="123"/>
      <c r="B682" s="123"/>
      <c r="C682" s="121" t="s">
        <v>136</v>
      </c>
      <c r="D682" s="121" t="s">
        <v>225</v>
      </c>
      <c r="E682" s="121" t="s">
        <v>8</v>
      </c>
      <c r="F682" s="119"/>
      <c r="G682" s="122">
        <v>600</v>
      </c>
    </row>
    <row r="683" spans="1:7" x14ac:dyDescent="0.25">
      <c r="A683" s="123"/>
      <c r="B683" s="124">
        <v>42955</v>
      </c>
      <c r="C683" s="121" t="s">
        <v>23</v>
      </c>
      <c r="D683" s="121" t="s">
        <v>8</v>
      </c>
      <c r="E683" s="121" t="s">
        <v>8</v>
      </c>
      <c r="F683" s="119"/>
      <c r="G683" s="122">
        <v>2.13</v>
      </c>
    </row>
    <row r="684" spans="1:7" x14ac:dyDescent="0.25">
      <c r="A684" s="123"/>
      <c r="B684" s="123"/>
      <c r="C684" s="121" t="s">
        <v>730</v>
      </c>
      <c r="D684" s="121" t="s">
        <v>731</v>
      </c>
      <c r="E684" s="121" t="s">
        <v>8</v>
      </c>
      <c r="F684" s="119"/>
      <c r="G684" s="122">
        <v>408.58</v>
      </c>
    </row>
    <row r="685" spans="1:7" x14ac:dyDescent="0.25">
      <c r="A685" s="121" t="s">
        <v>686</v>
      </c>
      <c r="B685" s="119"/>
      <c r="C685" s="119"/>
      <c r="D685" s="119"/>
      <c r="E685" s="119"/>
      <c r="F685" s="119"/>
      <c r="G685" s="122">
        <v>64299.999999999985</v>
      </c>
    </row>
    <row r="686" spans="1:7" x14ac:dyDescent="0.25">
      <c r="A686" s="121" t="s">
        <v>687</v>
      </c>
      <c r="B686" s="124">
        <v>42933</v>
      </c>
      <c r="C686" s="121" t="s">
        <v>688</v>
      </c>
      <c r="D686" s="121" t="s">
        <v>8</v>
      </c>
      <c r="E686" s="121" t="s">
        <v>8</v>
      </c>
      <c r="F686" s="119"/>
      <c r="G686" s="122">
        <v>300</v>
      </c>
    </row>
    <row r="687" spans="1:7" x14ac:dyDescent="0.25">
      <c r="A687" s="123"/>
      <c r="B687" s="124">
        <v>42934</v>
      </c>
      <c r="C687" s="121" t="s">
        <v>689</v>
      </c>
      <c r="D687" s="121" t="s">
        <v>8</v>
      </c>
      <c r="E687" s="121" t="s">
        <v>8</v>
      </c>
      <c r="F687" s="119"/>
      <c r="G687" s="122">
        <v>100</v>
      </c>
    </row>
    <row r="688" spans="1:7" x14ac:dyDescent="0.25">
      <c r="A688" s="123"/>
      <c r="B688" s="124">
        <v>42941</v>
      </c>
      <c r="C688" s="121" t="s">
        <v>397</v>
      </c>
      <c r="D688" s="121" t="s">
        <v>311</v>
      </c>
      <c r="E688" s="121" t="s">
        <v>8</v>
      </c>
      <c r="F688" s="119"/>
      <c r="G688" s="122">
        <v>100</v>
      </c>
    </row>
    <row r="689" spans="1:7" x14ac:dyDescent="0.25">
      <c r="A689" s="123"/>
      <c r="B689" s="124">
        <v>42955</v>
      </c>
      <c r="C689" s="121" t="s">
        <v>730</v>
      </c>
      <c r="D689" s="121" t="s">
        <v>731</v>
      </c>
      <c r="E689" s="121" t="s">
        <v>8</v>
      </c>
      <c r="F689" s="119"/>
      <c r="G689" s="122">
        <v>91.420000000000016</v>
      </c>
    </row>
    <row r="690" spans="1:7" x14ac:dyDescent="0.25">
      <c r="A690" s="123"/>
      <c r="B690" s="123"/>
      <c r="C690" s="121" t="s">
        <v>732</v>
      </c>
      <c r="D690" s="121" t="s">
        <v>39</v>
      </c>
      <c r="E690" s="121" t="s">
        <v>8</v>
      </c>
      <c r="F690" s="119"/>
      <c r="G690" s="122">
        <v>200</v>
      </c>
    </row>
    <row r="691" spans="1:7" x14ac:dyDescent="0.25">
      <c r="A691" s="123"/>
      <c r="B691" s="123"/>
      <c r="C691" s="121" t="s">
        <v>733</v>
      </c>
      <c r="D691" s="121" t="s">
        <v>734</v>
      </c>
      <c r="E691" s="121" t="s">
        <v>8</v>
      </c>
      <c r="F691" s="119"/>
      <c r="G691" s="122">
        <v>500</v>
      </c>
    </row>
    <row r="692" spans="1:7" x14ac:dyDescent="0.25">
      <c r="A692" s="123"/>
      <c r="B692" s="123"/>
      <c r="C692" s="121" t="s">
        <v>727</v>
      </c>
      <c r="D692" s="121" t="s">
        <v>8</v>
      </c>
      <c r="E692" s="121" t="s">
        <v>8</v>
      </c>
      <c r="F692" s="119"/>
      <c r="G692" s="122">
        <v>1000</v>
      </c>
    </row>
    <row r="693" spans="1:7" x14ac:dyDescent="0.25">
      <c r="A693" s="123"/>
      <c r="B693" s="123"/>
      <c r="C693" s="121" t="s">
        <v>728</v>
      </c>
      <c r="D693" s="121" t="s">
        <v>729</v>
      </c>
      <c r="E693" s="121" t="s">
        <v>8</v>
      </c>
      <c r="F693" s="119"/>
      <c r="G693" s="122">
        <v>1000</v>
      </c>
    </row>
    <row r="694" spans="1:7" x14ac:dyDescent="0.25">
      <c r="A694" s="123"/>
      <c r="B694" s="123"/>
      <c r="C694" s="121" t="s">
        <v>743</v>
      </c>
      <c r="D694" s="121" t="s">
        <v>16</v>
      </c>
      <c r="E694" s="121" t="s">
        <v>20</v>
      </c>
      <c r="F694" s="121">
        <v>23800</v>
      </c>
      <c r="G694" s="122">
        <v>23800</v>
      </c>
    </row>
    <row r="695" spans="1:7" x14ac:dyDescent="0.25">
      <c r="A695" s="123"/>
      <c r="B695" s="124">
        <v>42956</v>
      </c>
      <c r="C695" s="121" t="s">
        <v>23</v>
      </c>
      <c r="D695" s="121" t="s">
        <v>8</v>
      </c>
      <c r="E695" s="121" t="s">
        <v>8</v>
      </c>
      <c r="F695" s="119"/>
      <c r="G695" s="122">
        <v>0.69</v>
      </c>
    </row>
    <row r="696" spans="1:7" x14ac:dyDescent="0.25">
      <c r="A696" s="123"/>
      <c r="B696" s="123"/>
      <c r="C696" s="121" t="s">
        <v>735</v>
      </c>
      <c r="D696" s="121" t="s">
        <v>736</v>
      </c>
      <c r="E696" s="121" t="s">
        <v>8</v>
      </c>
      <c r="F696" s="119"/>
      <c r="G696" s="122">
        <v>500</v>
      </c>
    </row>
    <row r="697" spans="1:7" x14ac:dyDescent="0.25">
      <c r="A697" s="123"/>
      <c r="B697" s="123"/>
      <c r="C697" s="121" t="s">
        <v>737</v>
      </c>
      <c r="D697" s="121" t="s">
        <v>738</v>
      </c>
      <c r="E697" s="121" t="s">
        <v>8</v>
      </c>
      <c r="F697" s="119"/>
      <c r="G697" s="122">
        <v>500</v>
      </c>
    </row>
    <row r="698" spans="1:7" x14ac:dyDescent="0.25">
      <c r="A698" s="123"/>
      <c r="B698" s="123"/>
      <c r="C698" s="121" t="s">
        <v>739</v>
      </c>
      <c r="D698" s="121" t="s">
        <v>8</v>
      </c>
      <c r="E698" s="121" t="s">
        <v>8</v>
      </c>
      <c r="F698" s="119"/>
      <c r="G698" s="122">
        <v>500</v>
      </c>
    </row>
    <row r="699" spans="1:7" x14ac:dyDescent="0.25">
      <c r="A699" s="123"/>
      <c r="B699" s="123"/>
      <c r="C699" s="121" t="s">
        <v>740</v>
      </c>
      <c r="D699" s="121" t="s">
        <v>38</v>
      </c>
      <c r="E699" s="121" t="s">
        <v>8</v>
      </c>
      <c r="F699" s="119"/>
      <c r="G699" s="122">
        <v>500</v>
      </c>
    </row>
    <row r="700" spans="1:7" x14ac:dyDescent="0.25">
      <c r="A700" s="123"/>
      <c r="B700" s="123"/>
      <c r="C700" s="121" t="s">
        <v>741</v>
      </c>
      <c r="D700" s="121" t="s">
        <v>742</v>
      </c>
      <c r="E700" s="121" t="s">
        <v>8</v>
      </c>
      <c r="F700" s="119"/>
      <c r="G700" s="122">
        <v>400</v>
      </c>
    </row>
    <row r="701" spans="1:7" x14ac:dyDescent="0.25">
      <c r="A701" s="123"/>
      <c r="B701" s="124">
        <v>42957</v>
      </c>
      <c r="C701" s="121" t="s">
        <v>23</v>
      </c>
      <c r="D701" s="121" t="s">
        <v>8</v>
      </c>
      <c r="E701" s="121" t="s">
        <v>8</v>
      </c>
      <c r="F701" s="119"/>
      <c r="G701" s="122">
        <v>2.8</v>
      </c>
    </row>
    <row r="702" spans="1:7" x14ac:dyDescent="0.25">
      <c r="A702" s="123"/>
      <c r="B702" s="124">
        <v>42958</v>
      </c>
      <c r="C702" s="121" t="s">
        <v>23</v>
      </c>
      <c r="D702" s="121" t="s">
        <v>8</v>
      </c>
      <c r="E702" s="121" t="s">
        <v>8</v>
      </c>
      <c r="F702" s="119"/>
      <c r="G702" s="122">
        <v>8.85</v>
      </c>
    </row>
    <row r="703" spans="1:7" x14ac:dyDescent="0.25">
      <c r="A703" s="123"/>
      <c r="B703" s="124">
        <v>42961</v>
      </c>
      <c r="C703" s="121" t="s">
        <v>23</v>
      </c>
      <c r="D703" s="121" t="s">
        <v>8</v>
      </c>
      <c r="E703" s="121" t="s">
        <v>8</v>
      </c>
      <c r="F703" s="119"/>
      <c r="G703" s="122">
        <v>10.25</v>
      </c>
    </row>
    <row r="704" spans="1:7" x14ac:dyDescent="0.25">
      <c r="A704" s="123"/>
      <c r="B704" s="123"/>
      <c r="C704" s="121" t="s">
        <v>748</v>
      </c>
      <c r="D704" s="121" t="s">
        <v>91</v>
      </c>
      <c r="E704" s="121" t="s">
        <v>8</v>
      </c>
      <c r="F704" s="119"/>
      <c r="G704" s="122">
        <v>886</v>
      </c>
    </row>
    <row r="705" spans="1:7" x14ac:dyDescent="0.25">
      <c r="A705" s="123"/>
      <c r="B705" s="123"/>
      <c r="C705" s="121" t="s">
        <v>749</v>
      </c>
      <c r="D705" s="121" t="s">
        <v>38</v>
      </c>
      <c r="E705" s="121" t="s">
        <v>8</v>
      </c>
      <c r="F705" s="119"/>
      <c r="G705" s="122">
        <v>300</v>
      </c>
    </row>
    <row r="706" spans="1:7" x14ac:dyDescent="0.25">
      <c r="A706" s="123"/>
      <c r="B706" s="123"/>
      <c r="C706" s="121" t="s">
        <v>750</v>
      </c>
      <c r="D706" s="121" t="s">
        <v>221</v>
      </c>
      <c r="E706" s="121" t="s">
        <v>8</v>
      </c>
      <c r="F706" s="119"/>
      <c r="G706" s="122">
        <v>500</v>
      </c>
    </row>
    <row r="707" spans="1:7" x14ac:dyDescent="0.25">
      <c r="A707" s="123"/>
      <c r="B707" s="124">
        <v>42962</v>
      </c>
      <c r="C707" s="121" t="s">
        <v>23</v>
      </c>
      <c r="D707" s="121" t="s">
        <v>8</v>
      </c>
      <c r="E707" s="121" t="s">
        <v>8</v>
      </c>
      <c r="F707" s="119"/>
      <c r="G707" s="122">
        <v>0.4</v>
      </c>
    </row>
    <row r="708" spans="1:7" x14ac:dyDescent="0.25">
      <c r="A708" s="123"/>
      <c r="B708" s="124">
        <v>42963</v>
      </c>
      <c r="C708" s="121" t="s">
        <v>23</v>
      </c>
      <c r="D708" s="121" t="s">
        <v>8</v>
      </c>
      <c r="E708" s="121" t="s">
        <v>8</v>
      </c>
      <c r="F708" s="119"/>
      <c r="G708" s="122">
        <v>2.67</v>
      </c>
    </row>
    <row r="709" spans="1:7" x14ac:dyDescent="0.25">
      <c r="A709" s="123"/>
      <c r="B709" s="124">
        <v>42964</v>
      </c>
      <c r="C709" s="121" t="s">
        <v>23</v>
      </c>
      <c r="D709" s="121" t="s">
        <v>8</v>
      </c>
      <c r="E709" s="121" t="s">
        <v>8</v>
      </c>
      <c r="F709" s="119"/>
      <c r="G709" s="122">
        <v>13.07</v>
      </c>
    </row>
    <row r="710" spans="1:7" x14ac:dyDescent="0.25">
      <c r="A710" s="123"/>
      <c r="B710" s="124">
        <v>42965</v>
      </c>
      <c r="C710" s="121" t="s">
        <v>23</v>
      </c>
      <c r="D710" s="121" t="s">
        <v>8</v>
      </c>
      <c r="E710" s="121" t="s">
        <v>8</v>
      </c>
      <c r="F710" s="119"/>
      <c r="G710" s="122">
        <v>0.03</v>
      </c>
    </row>
    <row r="711" spans="1:7" x14ac:dyDescent="0.25">
      <c r="A711" s="123"/>
      <c r="B711" s="123"/>
      <c r="C711" s="121" t="s">
        <v>756</v>
      </c>
      <c r="D711" s="121" t="s">
        <v>8</v>
      </c>
      <c r="E711" s="121" t="s">
        <v>8</v>
      </c>
      <c r="F711" s="119"/>
      <c r="G711" s="122">
        <v>880</v>
      </c>
    </row>
    <row r="712" spans="1:7" x14ac:dyDescent="0.25">
      <c r="A712" s="123"/>
      <c r="B712" s="124">
        <v>42966</v>
      </c>
      <c r="C712" s="121" t="s">
        <v>439</v>
      </c>
      <c r="D712" s="121" t="s">
        <v>760</v>
      </c>
      <c r="E712" s="121" t="s">
        <v>8</v>
      </c>
      <c r="F712" s="119"/>
      <c r="G712" s="122">
        <v>1000</v>
      </c>
    </row>
    <row r="713" spans="1:7" x14ac:dyDescent="0.25">
      <c r="A713" s="123"/>
      <c r="B713" s="124">
        <v>42968</v>
      </c>
      <c r="C713" s="121" t="s">
        <v>23</v>
      </c>
      <c r="D713" s="121" t="s">
        <v>8</v>
      </c>
      <c r="E713" s="121" t="s">
        <v>8</v>
      </c>
      <c r="F713" s="119"/>
      <c r="G713" s="122">
        <v>1.17</v>
      </c>
    </row>
    <row r="714" spans="1:7" x14ac:dyDescent="0.25">
      <c r="A714" s="123"/>
      <c r="B714" s="124">
        <v>42969</v>
      </c>
      <c r="C714" s="121" t="s">
        <v>23</v>
      </c>
      <c r="D714" s="121" t="s">
        <v>8</v>
      </c>
      <c r="E714" s="121" t="s">
        <v>8</v>
      </c>
      <c r="F714" s="119"/>
      <c r="G714" s="122">
        <v>51.21</v>
      </c>
    </row>
    <row r="715" spans="1:7" x14ac:dyDescent="0.25">
      <c r="A715" s="123"/>
      <c r="B715" s="123"/>
      <c r="C715" s="121" t="s">
        <v>762</v>
      </c>
      <c r="D715" s="121" t="s">
        <v>8</v>
      </c>
      <c r="E715" s="121" t="s">
        <v>8</v>
      </c>
      <c r="F715" s="119"/>
      <c r="G715" s="122">
        <v>8093.5</v>
      </c>
    </row>
    <row r="716" spans="1:7" x14ac:dyDescent="0.25">
      <c r="A716" s="123"/>
      <c r="B716" s="123"/>
      <c r="C716" s="121" t="s">
        <v>763</v>
      </c>
      <c r="D716" s="121" t="s">
        <v>8</v>
      </c>
      <c r="E716" s="121" t="s">
        <v>8</v>
      </c>
      <c r="F716" s="119"/>
      <c r="G716" s="122">
        <v>8671.7000000000007</v>
      </c>
    </row>
    <row r="717" spans="1:7" x14ac:dyDescent="0.25">
      <c r="A717" s="123"/>
      <c r="B717" s="124">
        <v>42971</v>
      </c>
      <c r="C717" s="121" t="s">
        <v>23</v>
      </c>
      <c r="D717" s="121" t="s">
        <v>8</v>
      </c>
      <c r="E717" s="121" t="s">
        <v>8</v>
      </c>
      <c r="F717" s="119"/>
      <c r="G717" s="122">
        <v>0.78</v>
      </c>
    </row>
    <row r="718" spans="1:7" x14ac:dyDescent="0.25">
      <c r="A718" s="123"/>
      <c r="B718" s="124">
        <v>42972</v>
      </c>
      <c r="C718" s="121" t="s">
        <v>23</v>
      </c>
      <c r="D718" s="121" t="s">
        <v>8</v>
      </c>
      <c r="E718" s="121" t="s">
        <v>8</v>
      </c>
      <c r="F718" s="119"/>
      <c r="G718" s="122">
        <v>1.3</v>
      </c>
    </row>
    <row r="719" spans="1:7" x14ac:dyDescent="0.25">
      <c r="A719" s="123"/>
      <c r="B719" s="124">
        <v>42975</v>
      </c>
      <c r="C719" s="121" t="s">
        <v>23</v>
      </c>
      <c r="D719" s="121" t="s">
        <v>8</v>
      </c>
      <c r="E719" s="121" t="s">
        <v>8</v>
      </c>
      <c r="F719" s="119"/>
      <c r="G719" s="122">
        <v>1.6099999999999999</v>
      </c>
    </row>
    <row r="720" spans="1:7" x14ac:dyDescent="0.25">
      <c r="A720" s="123"/>
      <c r="B720" s="123"/>
      <c r="C720" s="121" t="s">
        <v>638</v>
      </c>
      <c r="D720" s="121" t="s">
        <v>639</v>
      </c>
      <c r="E720" s="121" t="s">
        <v>370</v>
      </c>
      <c r="F720" s="121">
        <v>19.940000000000001</v>
      </c>
      <c r="G720" s="122">
        <v>19.940000000000001</v>
      </c>
    </row>
    <row r="721" spans="1:7" x14ac:dyDescent="0.25">
      <c r="A721" s="123"/>
      <c r="B721" s="124">
        <v>42976</v>
      </c>
      <c r="C721" s="121" t="s">
        <v>23</v>
      </c>
      <c r="D721" s="121" t="s">
        <v>8</v>
      </c>
      <c r="E721" s="121" t="s">
        <v>8</v>
      </c>
      <c r="F721" s="119"/>
      <c r="G721" s="122">
        <v>0.31</v>
      </c>
    </row>
    <row r="722" spans="1:7" x14ac:dyDescent="0.25">
      <c r="A722" s="123"/>
      <c r="B722" s="123"/>
      <c r="C722" s="121" t="s">
        <v>638</v>
      </c>
      <c r="D722" s="121" t="s">
        <v>639</v>
      </c>
      <c r="E722" s="121" t="s">
        <v>370</v>
      </c>
      <c r="F722" s="121">
        <v>9.9700000000000006</v>
      </c>
      <c r="G722" s="122">
        <v>9.9700000000000006</v>
      </c>
    </row>
    <row r="723" spans="1:7" x14ac:dyDescent="0.25">
      <c r="A723" s="123"/>
      <c r="B723" s="123"/>
      <c r="C723" s="121" t="s">
        <v>766</v>
      </c>
      <c r="D723" s="121" t="s">
        <v>8</v>
      </c>
      <c r="E723" s="121" t="s">
        <v>8</v>
      </c>
      <c r="F723" s="119"/>
      <c r="G723" s="122">
        <v>50</v>
      </c>
    </row>
    <row r="724" spans="1:7" x14ac:dyDescent="0.25">
      <c r="A724" s="123"/>
      <c r="B724" s="124">
        <v>42977</v>
      </c>
      <c r="C724" s="121" t="s">
        <v>23</v>
      </c>
      <c r="D724" s="121" t="s">
        <v>8</v>
      </c>
      <c r="E724" s="121" t="s">
        <v>8</v>
      </c>
      <c r="F724" s="119"/>
      <c r="G724" s="122">
        <v>2.16</v>
      </c>
    </row>
    <row r="725" spans="1:7" x14ac:dyDescent="0.25">
      <c r="A725" s="123"/>
      <c r="B725" s="123"/>
      <c r="C725" s="121" t="s">
        <v>638</v>
      </c>
      <c r="D725" s="121" t="s">
        <v>639</v>
      </c>
      <c r="E725" s="121" t="s">
        <v>370</v>
      </c>
      <c r="F725" s="121">
        <v>997.5</v>
      </c>
      <c r="G725" s="122">
        <v>997.5</v>
      </c>
    </row>
    <row r="726" spans="1:7" x14ac:dyDescent="0.25">
      <c r="A726" s="123"/>
      <c r="B726" s="124">
        <v>42978</v>
      </c>
      <c r="C726" s="121" t="s">
        <v>23</v>
      </c>
      <c r="D726" s="121" t="s">
        <v>8</v>
      </c>
      <c r="E726" s="121" t="s">
        <v>8</v>
      </c>
      <c r="F726" s="119"/>
      <c r="G726" s="122">
        <v>2.94</v>
      </c>
    </row>
    <row r="727" spans="1:7" x14ac:dyDescent="0.25">
      <c r="A727" s="123"/>
      <c r="B727" s="124">
        <v>42979</v>
      </c>
      <c r="C727" s="121" t="s">
        <v>23</v>
      </c>
      <c r="D727" s="121" t="s">
        <v>8</v>
      </c>
      <c r="E727" s="121" t="s">
        <v>8</v>
      </c>
      <c r="F727" s="119"/>
      <c r="G727" s="122">
        <v>2.44</v>
      </c>
    </row>
    <row r="728" spans="1:7" x14ac:dyDescent="0.25">
      <c r="A728" s="123"/>
      <c r="B728" s="124">
        <v>42982</v>
      </c>
      <c r="C728" s="121" t="s">
        <v>23</v>
      </c>
      <c r="D728" s="121" t="s">
        <v>8</v>
      </c>
      <c r="E728" s="121" t="s">
        <v>8</v>
      </c>
      <c r="F728" s="119"/>
      <c r="G728" s="122">
        <v>3.98</v>
      </c>
    </row>
    <row r="729" spans="1:7" x14ac:dyDescent="0.25">
      <c r="A729" s="123"/>
      <c r="B729" s="123"/>
      <c r="C729" s="121" t="s">
        <v>638</v>
      </c>
      <c r="D729" s="121" t="s">
        <v>639</v>
      </c>
      <c r="E729" s="121" t="s">
        <v>769</v>
      </c>
      <c r="F729" s="121">
        <v>19.940000000000001</v>
      </c>
      <c r="G729" s="122">
        <v>19.940000000000001</v>
      </c>
    </row>
    <row r="730" spans="1:7" x14ac:dyDescent="0.25">
      <c r="A730" s="123"/>
      <c r="B730" s="124">
        <v>42983</v>
      </c>
      <c r="C730" s="121" t="s">
        <v>23</v>
      </c>
      <c r="D730" s="121" t="s">
        <v>8</v>
      </c>
      <c r="E730" s="121" t="s">
        <v>8</v>
      </c>
      <c r="F730" s="119"/>
      <c r="G730" s="122">
        <v>2.06</v>
      </c>
    </row>
    <row r="731" spans="1:7" x14ac:dyDescent="0.25">
      <c r="A731" s="123"/>
      <c r="B731" s="123"/>
      <c r="C731" s="121" t="s">
        <v>638</v>
      </c>
      <c r="D731" s="121" t="s">
        <v>639</v>
      </c>
      <c r="E731" s="121" t="s">
        <v>769</v>
      </c>
      <c r="F731" s="121">
        <v>53.86</v>
      </c>
      <c r="G731" s="122">
        <v>53.86</v>
      </c>
    </row>
    <row r="732" spans="1:7" x14ac:dyDescent="0.25">
      <c r="A732" s="123"/>
      <c r="B732" s="124">
        <v>42984</v>
      </c>
      <c r="C732" s="121" t="s">
        <v>23</v>
      </c>
      <c r="D732" s="121" t="s">
        <v>8</v>
      </c>
      <c r="E732" s="121" t="s">
        <v>8</v>
      </c>
      <c r="F732" s="119"/>
      <c r="G732" s="122">
        <v>0.77</v>
      </c>
    </row>
    <row r="733" spans="1:7" x14ac:dyDescent="0.25">
      <c r="A733" s="123"/>
      <c r="B733" s="123"/>
      <c r="C733" s="121" t="s">
        <v>638</v>
      </c>
      <c r="D733" s="121" t="s">
        <v>639</v>
      </c>
      <c r="E733" s="121" t="s">
        <v>769</v>
      </c>
      <c r="F733" s="121">
        <v>62.84</v>
      </c>
      <c r="G733" s="122">
        <v>62.84</v>
      </c>
    </row>
    <row r="734" spans="1:7" x14ac:dyDescent="0.25">
      <c r="A734" s="123"/>
      <c r="B734" s="124">
        <v>42985</v>
      </c>
      <c r="C734" s="121" t="s">
        <v>23</v>
      </c>
      <c r="D734" s="121" t="s">
        <v>8</v>
      </c>
      <c r="E734" s="121" t="s">
        <v>8</v>
      </c>
      <c r="F734" s="119"/>
      <c r="G734" s="122">
        <v>3.9499999999999997</v>
      </c>
    </row>
    <row r="735" spans="1:7" x14ac:dyDescent="0.25">
      <c r="A735" s="123"/>
      <c r="B735" s="124">
        <v>42986</v>
      </c>
      <c r="C735" s="121" t="s">
        <v>23</v>
      </c>
      <c r="D735" s="121" t="s">
        <v>8</v>
      </c>
      <c r="E735" s="121" t="s">
        <v>8</v>
      </c>
      <c r="F735" s="119"/>
      <c r="G735" s="122">
        <v>8.3099999999999987</v>
      </c>
    </row>
    <row r="736" spans="1:7" x14ac:dyDescent="0.25">
      <c r="A736" s="123"/>
      <c r="B736" s="123"/>
      <c r="C736" s="121" t="s">
        <v>638</v>
      </c>
      <c r="D736" s="121" t="s">
        <v>639</v>
      </c>
      <c r="E736" s="121" t="s">
        <v>769</v>
      </c>
      <c r="F736" s="121">
        <v>57.85</v>
      </c>
      <c r="G736" s="122">
        <v>57.85</v>
      </c>
    </row>
    <row r="737" spans="1:7" x14ac:dyDescent="0.25">
      <c r="A737" s="123"/>
      <c r="B737" s="124">
        <v>42989</v>
      </c>
      <c r="C737" s="121" t="s">
        <v>23</v>
      </c>
      <c r="D737" s="121" t="s">
        <v>8</v>
      </c>
      <c r="E737" s="121" t="s">
        <v>8</v>
      </c>
      <c r="F737" s="119"/>
      <c r="G737" s="122">
        <v>2.5300000000000002</v>
      </c>
    </row>
    <row r="738" spans="1:7" x14ac:dyDescent="0.25">
      <c r="A738" s="123"/>
      <c r="B738" s="123"/>
      <c r="C738" s="121" t="s">
        <v>638</v>
      </c>
      <c r="D738" s="121" t="s">
        <v>639</v>
      </c>
      <c r="E738" s="121" t="s">
        <v>769</v>
      </c>
      <c r="F738" s="121">
        <v>37.9</v>
      </c>
      <c r="G738" s="122">
        <v>37.9</v>
      </c>
    </row>
    <row r="739" spans="1:7" x14ac:dyDescent="0.25">
      <c r="A739" s="123"/>
      <c r="B739" s="124">
        <v>42990</v>
      </c>
      <c r="C739" s="121" t="s">
        <v>23</v>
      </c>
      <c r="D739" s="121" t="s">
        <v>8</v>
      </c>
      <c r="E739" s="121" t="s">
        <v>8</v>
      </c>
      <c r="F739" s="119"/>
      <c r="G739" s="122">
        <v>25.27</v>
      </c>
    </row>
    <row r="740" spans="1:7" x14ac:dyDescent="0.25">
      <c r="A740" s="123"/>
      <c r="B740" s="123"/>
      <c r="C740" s="121" t="s">
        <v>638</v>
      </c>
      <c r="D740" s="121" t="s">
        <v>639</v>
      </c>
      <c r="E740" s="121" t="s">
        <v>769</v>
      </c>
      <c r="F740" s="121">
        <v>51.87</v>
      </c>
      <c r="G740" s="122">
        <v>51.87</v>
      </c>
    </row>
    <row r="741" spans="1:7" x14ac:dyDescent="0.25">
      <c r="A741" s="123"/>
      <c r="B741" s="123"/>
      <c r="C741" s="121" t="s">
        <v>781</v>
      </c>
      <c r="D741" s="121" t="s">
        <v>8</v>
      </c>
      <c r="E741" s="121" t="s">
        <v>8</v>
      </c>
      <c r="F741" s="119"/>
      <c r="G741" s="122">
        <v>100</v>
      </c>
    </row>
    <row r="742" spans="1:7" x14ac:dyDescent="0.25">
      <c r="A742" s="123"/>
      <c r="B742" s="124">
        <v>42991</v>
      </c>
      <c r="C742" s="121" t="s">
        <v>23</v>
      </c>
      <c r="D742" s="121" t="s">
        <v>8</v>
      </c>
      <c r="E742" s="121" t="s">
        <v>8</v>
      </c>
      <c r="F742" s="119"/>
      <c r="G742" s="122">
        <v>0.13</v>
      </c>
    </row>
    <row r="743" spans="1:7" x14ac:dyDescent="0.25">
      <c r="A743" s="123"/>
      <c r="B743" s="123"/>
      <c r="C743" s="121" t="s">
        <v>638</v>
      </c>
      <c r="D743" s="121" t="s">
        <v>639</v>
      </c>
      <c r="E743" s="121" t="s">
        <v>769</v>
      </c>
      <c r="F743" s="121">
        <v>49.86</v>
      </c>
      <c r="G743" s="122">
        <v>49.86</v>
      </c>
    </row>
    <row r="744" spans="1:7" x14ac:dyDescent="0.25">
      <c r="A744" s="123"/>
      <c r="B744" s="124">
        <v>42992</v>
      </c>
      <c r="C744" s="121" t="s">
        <v>23</v>
      </c>
      <c r="D744" s="121" t="s">
        <v>8</v>
      </c>
      <c r="E744" s="121" t="s">
        <v>8</v>
      </c>
      <c r="F744" s="119"/>
      <c r="G744" s="122">
        <v>2.2800000000000002</v>
      </c>
    </row>
    <row r="745" spans="1:7" x14ac:dyDescent="0.25">
      <c r="A745" s="123"/>
      <c r="B745" s="123"/>
      <c r="C745" s="121" t="s">
        <v>638</v>
      </c>
      <c r="D745" s="121" t="s">
        <v>639</v>
      </c>
      <c r="E745" s="121" t="s">
        <v>769</v>
      </c>
      <c r="F745" s="121">
        <v>29.92</v>
      </c>
      <c r="G745" s="122">
        <v>29.92</v>
      </c>
    </row>
    <row r="746" spans="1:7" x14ac:dyDescent="0.25">
      <c r="A746" s="123"/>
      <c r="B746" s="124">
        <v>42993</v>
      </c>
      <c r="C746" s="121" t="s">
        <v>23</v>
      </c>
      <c r="D746" s="121" t="s">
        <v>8</v>
      </c>
      <c r="E746" s="121" t="s">
        <v>8</v>
      </c>
      <c r="F746" s="119"/>
      <c r="G746" s="122">
        <v>4.57</v>
      </c>
    </row>
    <row r="747" spans="1:7" x14ac:dyDescent="0.25">
      <c r="A747" s="123"/>
      <c r="B747" s="123"/>
      <c r="C747" s="121" t="s">
        <v>638</v>
      </c>
      <c r="D747" s="121" t="s">
        <v>639</v>
      </c>
      <c r="E747" s="121" t="s">
        <v>769</v>
      </c>
      <c r="F747" s="121">
        <v>19.940000000000001</v>
      </c>
      <c r="G747" s="122">
        <v>19.940000000000001</v>
      </c>
    </row>
    <row r="748" spans="1:7" x14ac:dyDescent="0.25">
      <c r="A748" s="123"/>
      <c r="B748" s="124">
        <v>42996</v>
      </c>
      <c r="C748" s="121" t="s">
        <v>23</v>
      </c>
      <c r="D748" s="121" t="s">
        <v>8</v>
      </c>
      <c r="E748" s="121" t="s">
        <v>8</v>
      </c>
      <c r="F748" s="119"/>
      <c r="G748" s="122">
        <v>4.18</v>
      </c>
    </row>
    <row r="749" spans="1:7" x14ac:dyDescent="0.25">
      <c r="A749" s="123"/>
      <c r="B749" s="124">
        <v>42997</v>
      </c>
      <c r="C749" s="121" t="s">
        <v>23</v>
      </c>
      <c r="D749" s="121" t="s">
        <v>8</v>
      </c>
      <c r="E749" s="121" t="s">
        <v>8</v>
      </c>
      <c r="F749" s="119"/>
      <c r="G749" s="122">
        <v>3.1799999999999997</v>
      </c>
    </row>
    <row r="750" spans="1:7" x14ac:dyDescent="0.25">
      <c r="A750" s="123"/>
      <c r="B750" s="124">
        <v>42998</v>
      </c>
      <c r="C750" s="121" t="s">
        <v>23</v>
      </c>
      <c r="D750" s="121" t="s">
        <v>8</v>
      </c>
      <c r="E750" s="121" t="s">
        <v>8</v>
      </c>
      <c r="F750" s="119"/>
      <c r="G750" s="122">
        <v>3.8600000000000003</v>
      </c>
    </row>
    <row r="751" spans="1:7" x14ac:dyDescent="0.25">
      <c r="A751" s="123"/>
      <c r="B751" s="124">
        <v>42999</v>
      </c>
      <c r="C751" s="121" t="s">
        <v>23</v>
      </c>
      <c r="D751" s="121" t="s">
        <v>8</v>
      </c>
      <c r="E751" s="121" t="s">
        <v>8</v>
      </c>
      <c r="F751" s="119"/>
      <c r="G751" s="122">
        <v>1.96</v>
      </c>
    </row>
    <row r="752" spans="1:7" x14ac:dyDescent="0.25">
      <c r="A752" s="123"/>
      <c r="B752" s="124">
        <v>43000</v>
      </c>
      <c r="C752" s="121" t="s">
        <v>23</v>
      </c>
      <c r="D752" s="121" t="s">
        <v>8</v>
      </c>
      <c r="E752" s="121" t="s">
        <v>8</v>
      </c>
      <c r="F752" s="119"/>
      <c r="G752" s="122">
        <v>2.3000000000000003</v>
      </c>
    </row>
    <row r="753" spans="1:7" x14ac:dyDescent="0.25">
      <c r="A753" s="123"/>
      <c r="B753" s="123"/>
      <c r="C753" s="121" t="s">
        <v>638</v>
      </c>
      <c r="D753" s="121" t="s">
        <v>639</v>
      </c>
      <c r="E753" s="121" t="s">
        <v>769</v>
      </c>
      <c r="F753" s="121">
        <v>104.5</v>
      </c>
      <c r="G753" s="122">
        <v>104.5</v>
      </c>
    </row>
    <row r="754" spans="1:7" x14ac:dyDescent="0.25">
      <c r="A754" s="123"/>
      <c r="B754" s="124">
        <v>43003</v>
      </c>
      <c r="C754" s="121" t="s">
        <v>23</v>
      </c>
      <c r="D754" s="121" t="s">
        <v>8</v>
      </c>
      <c r="E754" s="121" t="s">
        <v>8</v>
      </c>
      <c r="F754" s="119"/>
      <c r="G754" s="122">
        <v>3.12</v>
      </c>
    </row>
    <row r="755" spans="1:7" x14ac:dyDescent="0.25">
      <c r="A755" s="123"/>
      <c r="B755" s="123"/>
      <c r="C755" s="121" t="s">
        <v>793</v>
      </c>
      <c r="D755" s="121" t="s">
        <v>8</v>
      </c>
      <c r="E755" s="121" t="s">
        <v>8</v>
      </c>
      <c r="F755" s="119"/>
      <c r="G755" s="122">
        <v>200</v>
      </c>
    </row>
    <row r="756" spans="1:7" x14ac:dyDescent="0.25">
      <c r="A756" s="123"/>
      <c r="B756" s="123"/>
      <c r="C756" s="121" t="s">
        <v>799</v>
      </c>
      <c r="D756" s="121" t="s">
        <v>8</v>
      </c>
      <c r="E756" s="121" t="s">
        <v>8</v>
      </c>
      <c r="F756" s="119"/>
      <c r="G756" s="122">
        <v>300</v>
      </c>
    </row>
    <row r="757" spans="1:7" x14ac:dyDescent="0.25">
      <c r="A757" s="123"/>
      <c r="B757" s="124">
        <v>43004</v>
      </c>
      <c r="C757" s="121" t="s">
        <v>23</v>
      </c>
      <c r="D757" s="121" t="s">
        <v>8</v>
      </c>
      <c r="E757" s="121" t="s">
        <v>8</v>
      </c>
      <c r="F757" s="119"/>
      <c r="G757" s="122">
        <v>6.7</v>
      </c>
    </row>
    <row r="758" spans="1:7" x14ac:dyDescent="0.25">
      <c r="A758" s="123"/>
      <c r="B758" s="123"/>
      <c r="C758" s="121" t="s">
        <v>798</v>
      </c>
      <c r="D758" s="121" t="s">
        <v>8</v>
      </c>
      <c r="E758" s="121" t="s">
        <v>8</v>
      </c>
      <c r="F758" s="119"/>
      <c r="G758" s="122">
        <v>700</v>
      </c>
    </row>
    <row r="759" spans="1:7" x14ac:dyDescent="0.25">
      <c r="A759" s="123"/>
      <c r="B759" s="124">
        <v>43005</v>
      </c>
      <c r="C759" s="121" t="s">
        <v>23</v>
      </c>
      <c r="D759" s="121" t="s">
        <v>8</v>
      </c>
      <c r="E759" s="121" t="s">
        <v>8</v>
      </c>
      <c r="F759" s="119"/>
      <c r="G759" s="122">
        <v>1.21</v>
      </c>
    </row>
    <row r="760" spans="1:7" x14ac:dyDescent="0.25">
      <c r="A760" s="123"/>
      <c r="B760" s="124">
        <v>43006</v>
      </c>
      <c r="C760" s="121" t="s">
        <v>23</v>
      </c>
      <c r="D760" s="121" t="s">
        <v>8</v>
      </c>
      <c r="E760" s="121" t="s">
        <v>8</v>
      </c>
      <c r="F760" s="119"/>
      <c r="G760" s="122">
        <v>1.1100000000000001</v>
      </c>
    </row>
    <row r="761" spans="1:7" x14ac:dyDescent="0.25">
      <c r="A761" s="123"/>
      <c r="B761" s="124">
        <v>43007</v>
      </c>
      <c r="C761" s="121" t="s">
        <v>23</v>
      </c>
      <c r="D761" s="121" t="s">
        <v>8</v>
      </c>
      <c r="E761" s="121" t="s">
        <v>8</v>
      </c>
      <c r="F761" s="119"/>
      <c r="G761" s="122">
        <v>4.57</v>
      </c>
    </row>
    <row r="762" spans="1:7" x14ac:dyDescent="0.25">
      <c r="A762" s="123"/>
      <c r="B762" s="123"/>
      <c r="C762" s="121" t="s">
        <v>800</v>
      </c>
      <c r="D762" s="121" t="s">
        <v>8</v>
      </c>
      <c r="E762" s="121" t="s">
        <v>8</v>
      </c>
      <c r="F762" s="119"/>
      <c r="G762" s="122">
        <v>9215</v>
      </c>
    </row>
    <row r="763" spans="1:7" x14ac:dyDescent="0.25">
      <c r="A763" s="123"/>
      <c r="B763" s="123"/>
      <c r="C763" s="121" t="s">
        <v>810</v>
      </c>
      <c r="D763" s="121" t="s">
        <v>8</v>
      </c>
      <c r="E763" s="121" t="s">
        <v>8</v>
      </c>
      <c r="F763" s="119"/>
      <c r="G763" s="122">
        <v>300</v>
      </c>
    </row>
    <row r="764" spans="1:7" x14ac:dyDescent="0.25">
      <c r="A764" s="123"/>
      <c r="B764" s="124">
        <v>43008</v>
      </c>
      <c r="C764" s="121" t="s">
        <v>638</v>
      </c>
      <c r="D764" s="121" t="s">
        <v>639</v>
      </c>
      <c r="E764" s="121" t="s">
        <v>769</v>
      </c>
      <c r="F764" s="121">
        <v>11.4</v>
      </c>
      <c r="G764" s="122">
        <v>11.4</v>
      </c>
    </row>
    <row r="765" spans="1:7" x14ac:dyDescent="0.25">
      <c r="A765" s="123"/>
      <c r="B765" s="124">
        <v>43009</v>
      </c>
      <c r="C765" s="121" t="s">
        <v>842</v>
      </c>
      <c r="D765" s="121" t="s">
        <v>8</v>
      </c>
      <c r="E765" s="121" t="s">
        <v>8</v>
      </c>
      <c r="F765" s="119"/>
      <c r="G765" s="122">
        <v>100</v>
      </c>
    </row>
    <row r="766" spans="1:7" x14ac:dyDescent="0.25">
      <c r="A766" s="123"/>
      <c r="B766" s="124">
        <v>43010</v>
      </c>
      <c r="C766" s="121" t="s">
        <v>23</v>
      </c>
      <c r="D766" s="121" t="s">
        <v>8</v>
      </c>
      <c r="E766" s="121" t="s">
        <v>8</v>
      </c>
      <c r="F766" s="119"/>
      <c r="G766" s="122">
        <v>8.9499999999999993</v>
      </c>
    </row>
    <row r="767" spans="1:7" x14ac:dyDescent="0.25">
      <c r="A767" s="123"/>
      <c r="B767" s="123"/>
      <c r="C767" s="121" t="s">
        <v>638</v>
      </c>
      <c r="D767" s="121" t="s">
        <v>639</v>
      </c>
      <c r="E767" s="121" t="s">
        <v>769</v>
      </c>
      <c r="F767" s="121">
        <v>38</v>
      </c>
      <c r="G767" s="122">
        <v>38</v>
      </c>
    </row>
    <row r="768" spans="1:7" x14ac:dyDescent="0.25">
      <c r="A768" s="123"/>
      <c r="B768" s="124">
        <v>43011</v>
      </c>
      <c r="C768" s="121" t="s">
        <v>23</v>
      </c>
      <c r="D768" s="121" t="s">
        <v>8</v>
      </c>
      <c r="E768" s="121" t="s">
        <v>8</v>
      </c>
      <c r="F768" s="119"/>
      <c r="G768" s="122">
        <v>0.4</v>
      </c>
    </row>
    <row r="769" spans="1:7" x14ac:dyDescent="0.25">
      <c r="A769" s="123"/>
      <c r="B769" s="123"/>
      <c r="C769" s="121" t="s">
        <v>638</v>
      </c>
      <c r="D769" s="121" t="s">
        <v>639</v>
      </c>
      <c r="E769" s="121" t="s">
        <v>769</v>
      </c>
      <c r="F769" s="121">
        <v>69.349999999999994</v>
      </c>
      <c r="G769" s="122">
        <v>69.349999999999994</v>
      </c>
    </row>
    <row r="770" spans="1:7" x14ac:dyDescent="0.25">
      <c r="A770" s="123"/>
      <c r="B770" s="124">
        <v>43012</v>
      </c>
      <c r="C770" s="121" t="s">
        <v>23</v>
      </c>
      <c r="D770" s="121" t="s">
        <v>8</v>
      </c>
      <c r="E770" s="121" t="s">
        <v>8</v>
      </c>
      <c r="F770" s="119"/>
      <c r="G770" s="122">
        <v>4.0199999999999996</v>
      </c>
    </row>
    <row r="771" spans="1:7" x14ac:dyDescent="0.25">
      <c r="A771" s="123"/>
      <c r="B771" s="123"/>
      <c r="C771" s="121" t="s">
        <v>638</v>
      </c>
      <c r="D771" s="121" t="s">
        <v>639</v>
      </c>
      <c r="E771" s="121" t="s">
        <v>769</v>
      </c>
      <c r="F771" s="121">
        <v>133</v>
      </c>
      <c r="G771" s="122">
        <v>133</v>
      </c>
    </row>
    <row r="772" spans="1:7" x14ac:dyDescent="0.25">
      <c r="A772" s="123"/>
      <c r="B772" s="123"/>
      <c r="C772" s="121" t="s">
        <v>695</v>
      </c>
      <c r="D772" s="121" t="s">
        <v>696</v>
      </c>
      <c r="E772" s="121" t="s">
        <v>8</v>
      </c>
      <c r="F772" s="119"/>
      <c r="G772" s="122">
        <v>1000</v>
      </c>
    </row>
    <row r="773" spans="1:7" x14ac:dyDescent="0.25">
      <c r="A773" s="123"/>
      <c r="B773" s="123"/>
      <c r="C773" s="121" t="s">
        <v>852</v>
      </c>
      <c r="D773" s="121" t="s">
        <v>8</v>
      </c>
      <c r="E773" s="121" t="s">
        <v>8</v>
      </c>
      <c r="F773" s="119"/>
      <c r="G773" s="122">
        <v>18070</v>
      </c>
    </row>
    <row r="774" spans="1:7" x14ac:dyDescent="0.25">
      <c r="A774" s="123"/>
      <c r="B774" s="123"/>
      <c r="C774" s="121" t="s">
        <v>853</v>
      </c>
      <c r="D774" s="121" t="s">
        <v>630</v>
      </c>
      <c r="E774" s="121" t="s">
        <v>8</v>
      </c>
      <c r="F774" s="119"/>
      <c r="G774" s="122">
        <v>10000</v>
      </c>
    </row>
    <row r="775" spans="1:7" x14ac:dyDescent="0.25">
      <c r="A775" s="123"/>
      <c r="B775" s="123"/>
      <c r="C775" s="121" t="s">
        <v>854</v>
      </c>
      <c r="D775" s="121" t="s">
        <v>855</v>
      </c>
      <c r="E775" s="121" t="s">
        <v>8</v>
      </c>
      <c r="F775" s="119"/>
      <c r="G775" s="122">
        <v>1000</v>
      </c>
    </row>
    <row r="776" spans="1:7" x14ac:dyDescent="0.25">
      <c r="A776" s="123"/>
      <c r="B776" s="123"/>
      <c r="C776" s="121" t="s">
        <v>856</v>
      </c>
      <c r="D776" s="121" t="s">
        <v>8</v>
      </c>
      <c r="E776" s="121" t="s">
        <v>8</v>
      </c>
      <c r="F776" s="119"/>
      <c r="G776" s="122">
        <v>1000</v>
      </c>
    </row>
    <row r="777" spans="1:7" x14ac:dyDescent="0.25">
      <c r="A777" s="123"/>
      <c r="B777" s="123"/>
      <c r="C777" s="121" t="s">
        <v>857</v>
      </c>
      <c r="D777" s="121" t="s">
        <v>8</v>
      </c>
      <c r="E777" s="121" t="s">
        <v>8</v>
      </c>
      <c r="F777" s="119"/>
      <c r="G777" s="122">
        <v>1000</v>
      </c>
    </row>
    <row r="778" spans="1:7" x14ac:dyDescent="0.25">
      <c r="A778" s="123"/>
      <c r="B778" s="124">
        <v>43013</v>
      </c>
      <c r="C778" s="121" t="s">
        <v>23</v>
      </c>
      <c r="D778" s="121" t="s">
        <v>8</v>
      </c>
      <c r="E778" s="121" t="s">
        <v>8</v>
      </c>
      <c r="F778" s="119"/>
      <c r="G778" s="122">
        <v>1.41</v>
      </c>
    </row>
    <row r="779" spans="1:7" x14ac:dyDescent="0.25">
      <c r="A779" s="123"/>
      <c r="B779" s="123"/>
      <c r="C779" s="121" t="s">
        <v>638</v>
      </c>
      <c r="D779" s="121" t="s">
        <v>639</v>
      </c>
      <c r="E779" s="121" t="s">
        <v>769</v>
      </c>
      <c r="F779" s="121">
        <v>19</v>
      </c>
      <c r="G779" s="122">
        <v>19</v>
      </c>
    </row>
    <row r="780" spans="1:7" x14ac:dyDescent="0.25">
      <c r="A780" s="123"/>
      <c r="B780" s="124">
        <v>43014</v>
      </c>
      <c r="C780" s="121" t="s">
        <v>23</v>
      </c>
      <c r="D780" s="121" t="s">
        <v>8</v>
      </c>
      <c r="E780" s="121" t="s">
        <v>8</v>
      </c>
      <c r="F780" s="119"/>
      <c r="G780" s="122">
        <v>3.76</v>
      </c>
    </row>
    <row r="781" spans="1:7" x14ac:dyDescent="0.25">
      <c r="A781" s="123"/>
      <c r="B781" s="123"/>
      <c r="C781" s="121" t="s">
        <v>638</v>
      </c>
      <c r="D781" s="121" t="s">
        <v>639</v>
      </c>
      <c r="E781" s="121" t="s">
        <v>769</v>
      </c>
      <c r="F781" s="121">
        <v>9.5</v>
      </c>
      <c r="G781" s="122">
        <v>9.5</v>
      </c>
    </row>
    <row r="782" spans="1:7" x14ac:dyDescent="0.25">
      <c r="A782" s="123"/>
      <c r="B782" s="124">
        <v>43016</v>
      </c>
      <c r="C782" s="121" t="s">
        <v>860</v>
      </c>
      <c r="D782" s="121" t="s">
        <v>8</v>
      </c>
      <c r="E782" s="121" t="s">
        <v>8</v>
      </c>
      <c r="F782" s="119"/>
      <c r="G782" s="122">
        <v>31988.98</v>
      </c>
    </row>
    <row r="783" spans="1:7" x14ac:dyDescent="0.25">
      <c r="A783" s="121" t="s">
        <v>692</v>
      </c>
      <c r="B783" s="119"/>
      <c r="C783" s="119"/>
      <c r="D783" s="119"/>
      <c r="E783" s="119"/>
      <c r="F783" s="119"/>
      <c r="G783" s="122">
        <v>126849.99999999999</v>
      </c>
    </row>
    <row r="784" spans="1:7" x14ac:dyDescent="0.25">
      <c r="A784" s="121" t="s">
        <v>697</v>
      </c>
      <c r="B784" s="124">
        <v>42935</v>
      </c>
      <c r="C784" s="121" t="s">
        <v>695</v>
      </c>
      <c r="D784" s="121" t="s">
        <v>696</v>
      </c>
      <c r="E784" s="121" t="s">
        <v>8</v>
      </c>
      <c r="F784" s="119"/>
      <c r="G784" s="122">
        <v>100</v>
      </c>
    </row>
    <row r="785" spans="1:7" x14ac:dyDescent="0.25">
      <c r="A785" s="123"/>
      <c r="B785" s="124">
        <v>42951</v>
      </c>
      <c r="C785" s="121" t="s">
        <v>720</v>
      </c>
      <c r="D785" s="121" t="s">
        <v>8</v>
      </c>
      <c r="E785" s="121" t="s">
        <v>8</v>
      </c>
      <c r="F785" s="119"/>
      <c r="G785" s="122">
        <v>88600</v>
      </c>
    </row>
    <row r="786" spans="1:7" x14ac:dyDescent="0.25">
      <c r="A786" s="121" t="s">
        <v>702</v>
      </c>
      <c r="B786" s="119"/>
      <c r="C786" s="119"/>
      <c r="D786" s="119"/>
      <c r="E786" s="119"/>
      <c r="F786" s="119"/>
      <c r="G786" s="122">
        <v>88700</v>
      </c>
    </row>
    <row r="787" spans="1:7" x14ac:dyDescent="0.25">
      <c r="A787" s="121" t="s">
        <v>745</v>
      </c>
      <c r="B787" s="124">
        <v>42957</v>
      </c>
      <c r="C787" s="121" t="s">
        <v>744</v>
      </c>
      <c r="D787" s="121" t="s">
        <v>8</v>
      </c>
      <c r="E787" s="121" t="s">
        <v>8</v>
      </c>
      <c r="F787" s="119"/>
      <c r="G787" s="122">
        <v>1450</v>
      </c>
    </row>
    <row r="788" spans="1:7" x14ac:dyDescent="0.25">
      <c r="A788" s="123"/>
      <c r="B788" s="124">
        <v>42961</v>
      </c>
      <c r="C788" s="121" t="s">
        <v>751</v>
      </c>
      <c r="D788" s="121" t="s">
        <v>8</v>
      </c>
      <c r="E788" s="121" t="s">
        <v>8</v>
      </c>
      <c r="F788" s="119"/>
      <c r="G788" s="122">
        <v>1300</v>
      </c>
    </row>
    <row r="789" spans="1:7" x14ac:dyDescent="0.25">
      <c r="A789" s="123"/>
      <c r="B789" s="124">
        <v>42965</v>
      </c>
      <c r="C789" s="121" t="s">
        <v>756</v>
      </c>
      <c r="D789" s="121" t="s">
        <v>8</v>
      </c>
      <c r="E789" s="121" t="s">
        <v>8</v>
      </c>
      <c r="F789" s="119"/>
      <c r="G789" s="122">
        <v>1320</v>
      </c>
    </row>
    <row r="790" spans="1:7" x14ac:dyDescent="0.25">
      <c r="A790" s="123"/>
      <c r="B790" s="124">
        <v>42970</v>
      </c>
      <c r="C790" s="121" t="s">
        <v>761</v>
      </c>
      <c r="D790" s="121" t="s">
        <v>8</v>
      </c>
      <c r="E790" s="121" t="s">
        <v>8</v>
      </c>
      <c r="F790" s="119"/>
      <c r="G790" s="122">
        <v>2000</v>
      </c>
    </row>
    <row r="791" spans="1:7" x14ac:dyDescent="0.25">
      <c r="A791" s="123"/>
      <c r="B791" s="124">
        <v>42984</v>
      </c>
      <c r="C791" s="121" t="s">
        <v>775</v>
      </c>
      <c r="D791" s="121" t="s">
        <v>776</v>
      </c>
      <c r="E791" s="121" t="s">
        <v>8</v>
      </c>
      <c r="F791" s="119"/>
      <c r="G791" s="122">
        <v>1000</v>
      </c>
    </row>
    <row r="792" spans="1:7" x14ac:dyDescent="0.25">
      <c r="A792" s="123"/>
      <c r="B792" s="124">
        <v>42990</v>
      </c>
      <c r="C792" s="121" t="s">
        <v>775</v>
      </c>
      <c r="D792" s="121" t="s">
        <v>776</v>
      </c>
      <c r="E792" s="121" t="s">
        <v>8</v>
      </c>
      <c r="F792" s="119"/>
      <c r="G792" s="122">
        <v>1200</v>
      </c>
    </row>
    <row r="793" spans="1:7" x14ac:dyDescent="0.25">
      <c r="A793" s="123"/>
      <c r="B793" s="124">
        <v>42999</v>
      </c>
      <c r="C793" s="121" t="s">
        <v>792</v>
      </c>
      <c r="D793" s="121" t="s">
        <v>8</v>
      </c>
      <c r="E793" s="121" t="s">
        <v>8</v>
      </c>
      <c r="F793" s="119"/>
      <c r="G793" s="122">
        <v>2500</v>
      </c>
    </row>
    <row r="794" spans="1:7" x14ac:dyDescent="0.25">
      <c r="A794" s="123"/>
      <c r="B794" s="124">
        <v>43007</v>
      </c>
      <c r="C794" s="121" t="s">
        <v>807</v>
      </c>
      <c r="D794" s="121" t="s">
        <v>8</v>
      </c>
      <c r="E794" s="121" t="s">
        <v>8</v>
      </c>
      <c r="F794" s="119"/>
      <c r="G794" s="122">
        <v>1500</v>
      </c>
    </row>
    <row r="795" spans="1:7" x14ac:dyDescent="0.25">
      <c r="A795" s="123"/>
      <c r="B795" s="124">
        <v>43013</v>
      </c>
      <c r="C795" s="121" t="s">
        <v>859</v>
      </c>
      <c r="D795" s="121" t="s">
        <v>8</v>
      </c>
      <c r="E795" s="121" t="s">
        <v>8</v>
      </c>
      <c r="F795" s="119"/>
      <c r="G795" s="122">
        <v>1500</v>
      </c>
    </row>
    <row r="796" spans="1:7" x14ac:dyDescent="0.25">
      <c r="A796" s="123"/>
      <c r="B796" s="124">
        <v>43016</v>
      </c>
      <c r="C796" s="121" t="s">
        <v>860</v>
      </c>
      <c r="D796" s="121" t="s">
        <v>8</v>
      </c>
      <c r="E796" s="121" t="s">
        <v>8</v>
      </c>
      <c r="F796" s="119"/>
      <c r="G796" s="122">
        <v>11366.02</v>
      </c>
    </row>
    <row r="797" spans="1:7" x14ac:dyDescent="0.25">
      <c r="A797" s="123"/>
      <c r="B797" s="124">
        <v>43017</v>
      </c>
      <c r="C797" s="121" t="s">
        <v>23</v>
      </c>
      <c r="D797" s="121" t="s">
        <v>8</v>
      </c>
      <c r="E797" s="121" t="s">
        <v>8</v>
      </c>
      <c r="F797" s="119"/>
      <c r="G797" s="122">
        <v>5.39</v>
      </c>
    </row>
    <row r="798" spans="1:7" x14ac:dyDescent="0.25">
      <c r="A798" s="123"/>
      <c r="B798" s="123"/>
      <c r="C798" s="121" t="s">
        <v>469</v>
      </c>
      <c r="D798" s="121" t="s">
        <v>8</v>
      </c>
      <c r="E798" s="121" t="s">
        <v>8</v>
      </c>
      <c r="F798" s="119"/>
      <c r="G798" s="122">
        <v>8931.36</v>
      </c>
    </row>
    <row r="799" spans="1:7" x14ac:dyDescent="0.25">
      <c r="A799" s="123"/>
      <c r="B799" s="123"/>
      <c r="C799" s="121" t="s">
        <v>863</v>
      </c>
      <c r="D799" s="121" t="s">
        <v>864</v>
      </c>
      <c r="E799" s="121" t="s">
        <v>865</v>
      </c>
      <c r="F799" s="121">
        <v>30000</v>
      </c>
      <c r="G799" s="122">
        <v>30000</v>
      </c>
    </row>
    <row r="800" spans="1:7" x14ac:dyDescent="0.25">
      <c r="A800" s="123"/>
      <c r="B800" s="124">
        <v>43018</v>
      </c>
      <c r="C800" s="121" t="s">
        <v>23</v>
      </c>
      <c r="D800" s="121" t="s">
        <v>8</v>
      </c>
      <c r="E800" s="121" t="s">
        <v>8</v>
      </c>
      <c r="F800" s="119"/>
      <c r="G800" s="122">
        <v>1.51</v>
      </c>
    </row>
    <row r="801" spans="1:7" x14ac:dyDescent="0.25">
      <c r="A801" s="123"/>
      <c r="B801" s="123"/>
      <c r="C801" s="121" t="s">
        <v>869</v>
      </c>
      <c r="D801" s="121" t="s">
        <v>8</v>
      </c>
      <c r="E801" s="121" t="s">
        <v>8</v>
      </c>
      <c r="F801" s="119"/>
      <c r="G801" s="122">
        <v>2000</v>
      </c>
    </row>
    <row r="802" spans="1:7" x14ac:dyDescent="0.25">
      <c r="A802" s="123"/>
      <c r="B802" s="123"/>
      <c r="C802" s="121" t="s">
        <v>870</v>
      </c>
      <c r="D802" s="121" t="s">
        <v>8</v>
      </c>
      <c r="E802" s="121" t="s">
        <v>8</v>
      </c>
      <c r="F802" s="119"/>
      <c r="G802" s="122">
        <v>2100</v>
      </c>
    </row>
    <row r="803" spans="1:7" x14ac:dyDescent="0.25">
      <c r="A803" s="123"/>
      <c r="B803" s="124">
        <v>43019</v>
      </c>
      <c r="C803" s="121" t="s">
        <v>23</v>
      </c>
      <c r="D803" s="121" t="s">
        <v>8</v>
      </c>
      <c r="E803" s="121" t="s">
        <v>8</v>
      </c>
      <c r="F803" s="119"/>
      <c r="G803" s="122">
        <v>1.31</v>
      </c>
    </row>
    <row r="804" spans="1:7" x14ac:dyDescent="0.25">
      <c r="A804" s="123"/>
      <c r="B804" s="123"/>
      <c r="C804" s="121" t="s">
        <v>873</v>
      </c>
      <c r="D804" s="121" t="s">
        <v>8</v>
      </c>
      <c r="E804" s="121" t="s">
        <v>8</v>
      </c>
      <c r="F804" s="119"/>
      <c r="G804" s="122">
        <v>100</v>
      </c>
    </row>
    <row r="805" spans="1:7" x14ac:dyDescent="0.25">
      <c r="A805" s="123"/>
      <c r="B805" s="124">
        <v>43020</v>
      </c>
      <c r="C805" s="121" t="s">
        <v>23</v>
      </c>
      <c r="D805" s="121" t="s">
        <v>8</v>
      </c>
      <c r="E805" s="121" t="s">
        <v>8</v>
      </c>
      <c r="F805" s="119"/>
      <c r="G805" s="122">
        <v>1.72</v>
      </c>
    </row>
    <row r="806" spans="1:7" x14ac:dyDescent="0.25">
      <c r="A806" s="123"/>
      <c r="B806" s="123"/>
      <c r="C806" s="121" t="s">
        <v>885</v>
      </c>
      <c r="D806" s="121" t="s">
        <v>8</v>
      </c>
      <c r="E806" s="121" t="s">
        <v>8</v>
      </c>
      <c r="F806" s="119"/>
      <c r="G806" s="122">
        <v>100</v>
      </c>
    </row>
    <row r="807" spans="1:7" x14ac:dyDescent="0.25">
      <c r="A807" s="123"/>
      <c r="B807" s="124">
        <v>43021</v>
      </c>
      <c r="C807" s="121" t="s">
        <v>23</v>
      </c>
      <c r="D807" s="121" t="s">
        <v>8</v>
      </c>
      <c r="E807" s="121" t="s">
        <v>8</v>
      </c>
      <c r="F807" s="119"/>
      <c r="G807" s="122">
        <v>0.97</v>
      </c>
    </row>
    <row r="808" spans="1:7" x14ac:dyDescent="0.25">
      <c r="A808" s="123"/>
      <c r="B808" s="123"/>
      <c r="C808" s="121" t="s">
        <v>775</v>
      </c>
      <c r="D808" s="121" t="s">
        <v>776</v>
      </c>
      <c r="E808" s="121" t="s">
        <v>8</v>
      </c>
      <c r="F808" s="119"/>
      <c r="G808" s="122">
        <v>2000</v>
      </c>
    </row>
    <row r="809" spans="1:7" x14ac:dyDescent="0.25">
      <c r="A809" s="123"/>
      <c r="B809" s="123"/>
      <c r="C809" s="121" t="s">
        <v>887</v>
      </c>
      <c r="D809" s="121" t="s">
        <v>8</v>
      </c>
      <c r="E809" s="121" t="s">
        <v>8</v>
      </c>
      <c r="F809" s="119"/>
      <c r="G809" s="122">
        <v>1450</v>
      </c>
    </row>
    <row r="810" spans="1:7" x14ac:dyDescent="0.25">
      <c r="A810" s="123"/>
      <c r="B810" s="124">
        <v>43024</v>
      </c>
      <c r="C810" s="121" t="s">
        <v>23</v>
      </c>
      <c r="D810" s="121" t="s">
        <v>8</v>
      </c>
      <c r="E810" s="121" t="s">
        <v>8</v>
      </c>
      <c r="F810" s="119"/>
      <c r="G810" s="122">
        <v>1.45</v>
      </c>
    </row>
    <row r="811" spans="1:7" x14ac:dyDescent="0.25">
      <c r="A811" s="123"/>
      <c r="B811" s="124">
        <v>43025</v>
      </c>
      <c r="C811" s="121" t="s">
        <v>23</v>
      </c>
      <c r="D811" s="121" t="s">
        <v>8</v>
      </c>
      <c r="E811" s="121" t="s">
        <v>8</v>
      </c>
      <c r="F811" s="119"/>
      <c r="G811" s="122">
        <v>1.4900000000000002</v>
      </c>
    </row>
    <row r="812" spans="1:7" x14ac:dyDescent="0.25">
      <c r="A812" s="123"/>
      <c r="B812" s="124">
        <v>43026</v>
      </c>
      <c r="C812" s="121" t="s">
        <v>23</v>
      </c>
      <c r="D812" s="121" t="s">
        <v>8</v>
      </c>
      <c r="E812" s="121" t="s">
        <v>8</v>
      </c>
      <c r="F812" s="119"/>
      <c r="G812" s="122">
        <v>1.47</v>
      </c>
    </row>
    <row r="813" spans="1:7" x14ac:dyDescent="0.25">
      <c r="A813" s="123"/>
      <c r="B813" s="123"/>
      <c r="C813" s="121" t="s">
        <v>894</v>
      </c>
      <c r="D813" s="121" t="s">
        <v>895</v>
      </c>
      <c r="E813" s="121" t="s">
        <v>404</v>
      </c>
      <c r="F813" s="121">
        <v>33.840000000000003</v>
      </c>
      <c r="G813" s="122">
        <v>33.840000000000003</v>
      </c>
    </row>
    <row r="814" spans="1:7" x14ac:dyDescent="0.25">
      <c r="A814" s="123"/>
      <c r="B814" s="123"/>
      <c r="C814" s="121" t="s">
        <v>908</v>
      </c>
      <c r="D814" s="121" t="s">
        <v>909</v>
      </c>
      <c r="E814" s="121" t="s">
        <v>8</v>
      </c>
      <c r="F814" s="119"/>
      <c r="G814" s="122">
        <v>200</v>
      </c>
    </row>
    <row r="815" spans="1:7" x14ac:dyDescent="0.25">
      <c r="A815" s="123"/>
      <c r="B815" s="123"/>
      <c r="C815" s="121" t="s">
        <v>910</v>
      </c>
      <c r="D815" s="121" t="s">
        <v>106</v>
      </c>
      <c r="E815" s="121" t="s">
        <v>8</v>
      </c>
      <c r="F815" s="119"/>
      <c r="G815" s="122">
        <v>100</v>
      </c>
    </row>
    <row r="816" spans="1:7" x14ac:dyDescent="0.25">
      <c r="A816" s="123"/>
      <c r="B816" s="124">
        <v>43027</v>
      </c>
      <c r="C816" s="121" t="s">
        <v>23</v>
      </c>
      <c r="D816" s="121" t="s">
        <v>8</v>
      </c>
      <c r="E816" s="121" t="s">
        <v>8</v>
      </c>
      <c r="F816" s="119"/>
      <c r="G816" s="122">
        <v>1.61</v>
      </c>
    </row>
    <row r="817" spans="1:7" x14ac:dyDescent="0.25">
      <c r="A817" s="123"/>
      <c r="B817" s="123"/>
      <c r="C817" s="121" t="s">
        <v>638</v>
      </c>
      <c r="D817" s="121" t="s">
        <v>639</v>
      </c>
      <c r="E817" s="121" t="s">
        <v>769</v>
      </c>
      <c r="F817" s="121">
        <v>9.5</v>
      </c>
      <c r="G817" s="122">
        <v>9.5</v>
      </c>
    </row>
    <row r="818" spans="1:7" x14ac:dyDescent="0.25">
      <c r="A818" s="123"/>
      <c r="B818" s="124">
        <v>43028</v>
      </c>
      <c r="C818" s="121" t="s">
        <v>23</v>
      </c>
      <c r="D818" s="121" t="s">
        <v>8</v>
      </c>
      <c r="E818" s="121" t="s">
        <v>8</v>
      </c>
      <c r="F818" s="119"/>
      <c r="G818" s="122">
        <v>2.2799999999999998</v>
      </c>
    </row>
    <row r="819" spans="1:7" x14ac:dyDescent="0.25">
      <c r="A819" s="123"/>
      <c r="B819" s="123"/>
      <c r="C819" s="121" t="s">
        <v>919</v>
      </c>
      <c r="D819" s="121" t="s">
        <v>8</v>
      </c>
      <c r="E819" s="121" t="s">
        <v>8</v>
      </c>
      <c r="F819" s="119"/>
      <c r="G819" s="122">
        <v>130</v>
      </c>
    </row>
    <row r="820" spans="1:7" x14ac:dyDescent="0.25">
      <c r="A820" s="123"/>
      <c r="B820" s="123"/>
      <c r="C820" s="121" t="s">
        <v>930</v>
      </c>
      <c r="D820" s="121" t="s">
        <v>931</v>
      </c>
      <c r="E820" s="121" t="s">
        <v>8</v>
      </c>
      <c r="F820" s="119"/>
      <c r="G820" s="122">
        <v>500</v>
      </c>
    </row>
    <row r="821" spans="1:7" x14ac:dyDescent="0.25">
      <c r="A821" s="123"/>
      <c r="B821" s="124">
        <v>43031</v>
      </c>
      <c r="C821" s="121" t="s">
        <v>23</v>
      </c>
      <c r="D821" s="121" t="s">
        <v>8</v>
      </c>
      <c r="E821" s="121" t="s">
        <v>8</v>
      </c>
      <c r="F821" s="119"/>
      <c r="G821" s="122">
        <v>2.15</v>
      </c>
    </row>
    <row r="822" spans="1:7" x14ac:dyDescent="0.25">
      <c r="A822" s="123"/>
      <c r="B822" s="123"/>
      <c r="C822" s="121" t="s">
        <v>775</v>
      </c>
      <c r="D822" s="121" t="s">
        <v>966</v>
      </c>
      <c r="E822" s="121" t="s">
        <v>8</v>
      </c>
      <c r="F822" s="119"/>
      <c r="G822" s="122">
        <v>1560.93</v>
      </c>
    </row>
    <row r="823" spans="1:7" x14ac:dyDescent="0.25">
      <c r="A823" s="123"/>
      <c r="B823" s="123"/>
      <c r="C823" s="121" t="s">
        <v>962</v>
      </c>
      <c r="D823" s="121" t="s">
        <v>963</v>
      </c>
      <c r="E823" s="121" t="s">
        <v>8</v>
      </c>
      <c r="F823" s="119"/>
      <c r="G823" s="122">
        <v>2000</v>
      </c>
    </row>
    <row r="824" spans="1:7" x14ac:dyDescent="0.25">
      <c r="A824" s="121" t="s">
        <v>752</v>
      </c>
      <c r="B824" s="119"/>
      <c r="C824" s="119"/>
      <c r="D824" s="119"/>
      <c r="E824" s="119"/>
      <c r="F824" s="119"/>
      <c r="G824" s="122">
        <v>76372.999999999985</v>
      </c>
    </row>
    <row r="825" spans="1:7" x14ac:dyDescent="0.25">
      <c r="A825" s="121" t="s">
        <v>773</v>
      </c>
      <c r="B825" s="124">
        <v>42982</v>
      </c>
      <c r="C825" s="121" t="s">
        <v>771</v>
      </c>
      <c r="D825" s="121" t="s">
        <v>8</v>
      </c>
      <c r="E825" s="121" t="s">
        <v>8</v>
      </c>
      <c r="F825" s="119"/>
      <c r="G825" s="122">
        <v>1000</v>
      </c>
    </row>
    <row r="826" spans="1:7" x14ac:dyDescent="0.25">
      <c r="A826" s="123"/>
      <c r="B826" s="124">
        <v>42991</v>
      </c>
      <c r="C826" s="121" t="s">
        <v>782</v>
      </c>
      <c r="D826" s="121" t="s">
        <v>49</v>
      </c>
      <c r="E826" s="121" t="s">
        <v>8</v>
      </c>
      <c r="F826" s="119"/>
      <c r="G826" s="122">
        <v>1000</v>
      </c>
    </row>
    <row r="827" spans="1:7" x14ac:dyDescent="0.25">
      <c r="A827" s="123"/>
      <c r="B827" s="124">
        <v>43007</v>
      </c>
      <c r="C827" s="121" t="s">
        <v>816</v>
      </c>
      <c r="D827" s="121" t="s">
        <v>8</v>
      </c>
      <c r="E827" s="121" t="s">
        <v>8</v>
      </c>
      <c r="F827" s="119"/>
      <c r="G827" s="122">
        <v>2000</v>
      </c>
    </row>
    <row r="828" spans="1:7" x14ac:dyDescent="0.25">
      <c r="A828" s="123"/>
      <c r="B828" s="124">
        <v>43012</v>
      </c>
      <c r="C828" s="121" t="s">
        <v>857</v>
      </c>
      <c r="D828" s="121" t="s">
        <v>8</v>
      </c>
      <c r="E828" s="121" t="s">
        <v>8</v>
      </c>
      <c r="F828" s="119"/>
      <c r="G828" s="122">
        <v>100</v>
      </c>
    </row>
    <row r="829" spans="1:7" x14ac:dyDescent="0.25">
      <c r="A829" s="123"/>
      <c r="B829" s="124">
        <v>43028</v>
      </c>
      <c r="C829" s="121" t="s">
        <v>592</v>
      </c>
      <c r="D829" s="121" t="s">
        <v>221</v>
      </c>
      <c r="E829" s="121" t="s">
        <v>8</v>
      </c>
      <c r="F829" s="119"/>
      <c r="G829" s="122">
        <v>500</v>
      </c>
    </row>
    <row r="830" spans="1:7" x14ac:dyDescent="0.25">
      <c r="A830" s="123"/>
      <c r="B830" s="123"/>
      <c r="C830" s="121" t="s">
        <v>938</v>
      </c>
      <c r="D830" s="121" t="s">
        <v>939</v>
      </c>
      <c r="E830" s="121" t="s">
        <v>8</v>
      </c>
      <c r="F830" s="119"/>
      <c r="G830" s="122">
        <v>300</v>
      </c>
    </row>
    <row r="831" spans="1:7" x14ac:dyDescent="0.25">
      <c r="A831" s="123"/>
      <c r="B831" s="124">
        <v>43031</v>
      </c>
      <c r="C831" s="121" t="s">
        <v>126</v>
      </c>
      <c r="D831" s="121" t="s">
        <v>975</v>
      </c>
      <c r="E831" s="121" t="s">
        <v>8</v>
      </c>
      <c r="F831" s="119"/>
      <c r="G831" s="122">
        <v>200</v>
      </c>
    </row>
    <row r="832" spans="1:7" x14ac:dyDescent="0.25">
      <c r="A832" s="123"/>
      <c r="B832" s="123"/>
      <c r="C832" s="121" t="s">
        <v>775</v>
      </c>
      <c r="D832" s="121" t="s">
        <v>966</v>
      </c>
      <c r="E832" s="121" t="s">
        <v>8</v>
      </c>
      <c r="F832" s="119"/>
      <c r="G832" s="122">
        <v>489.06999999999994</v>
      </c>
    </row>
    <row r="833" spans="1:7" x14ac:dyDescent="0.25">
      <c r="A833" s="123"/>
      <c r="B833" s="124">
        <v>43032</v>
      </c>
      <c r="C833" s="121" t="s">
        <v>23</v>
      </c>
      <c r="D833" s="121" t="s">
        <v>8</v>
      </c>
      <c r="E833" s="121" t="s">
        <v>8</v>
      </c>
      <c r="F833" s="119"/>
      <c r="G833" s="122">
        <v>1.8199999999999998</v>
      </c>
    </row>
    <row r="834" spans="1:7" x14ac:dyDescent="0.25">
      <c r="A834" s="123"/>
      <c r="B834" s="123"/>
      <c r="C834" s="121" t="s">
        <v>638</v>
      </c>
      <c r="D834" s="121" t="s">
        <v>639</v>
      </c>
      <c r="E834" s="121" t="s">
        <v>769</v>
      </c>
      <c r="F834" s="121">
        <v>66.5</v>
      </c>
      <c r="G834" s="122">
        <v>66.5</v>
      </c>
    </row>
    <row r="835" spans="1:7" x14ac:dyDescent="0.25">
      <c r="A835" s="123"/>
      <c r="B835" s="123"/>
      <c r="C835" s="121" t="s">
        <v>986</v>
      </c>
      <c r="D835" s="121" t="s">
        <v>8</v>
      </c>
      <c r="E835" s="121" t="s">
        <v>8</v>
      </c>
      <c r="F835" s="119"/>
      <c r="G835" s="122">
        <v>4906.5</v>
      </c>
    </row>
    <row r="836" spans="1:7" x14ac:dyDescent="0.25">
      <c r="A836" s="123"/>
      <c r="B836" s="123"/>
      <c r="C836" s="121" t="s">
        <v>987</v>
      </c>
      <c r="D836" s="121" t="s">
        <v>8</v>
      </c>
      <c r="E836" s="121" t="s">
        <v>8</v>
      </c>
      <c r="F836" s="119"/>
      <c r="G836" s="122">
        <v>17638</v>
      </c>
    </row>
    <row r="837" spans="1:7" x14ac:dyDescent="0.25">
      <c r="A837" s="123"/>
      <c r="B837" s="123"/>
      <c r="C837" s="121" t="s">
        <v>989</v>
      </c>
      <c r="D837" s="121" t="s">
        <v>8</v>
      </c>
      <c r="E837" s="121" t="s">
        <v>8</v>
      </c>
      <c r="F837" s="119"/>
      <c r="G837" s="122">
        <v>8744</v>
      </c>
    </row>
    <row r="838" spans="1:7" x14ac:dyDescent="0.25">
      <c r="A838" s="123"/>
      <c r="B838" s="123"/>
      <c r="C838" s="121" t="s">
        <v>1004</v>
      </c>
      <c r="D838" s="121" t="s">
        <v>8</v>
      </c>
      <c r="E838" s="121" t="s">
        <v>8</v>
      </c>
      <c r="F838" s="119"/>
      <c r="G838" s="122">
        <v>50.11</v>
      </c>
    </row>
    <row r="839" spans="1:7" x14ac:dyDescent="0.25">
      <c r="A839" s="123"/>
      <c r="B839" s="124">
        <v>43030</v>
      </c>
      <c r="C839" s="121" t="s">
        <v>967</v>
      </c>
      <c r="D839" s="121" t="s">
        <v>38</v>
      </c>
      <c r="E839" s="121" t="s">
        <v>8</v>
      </c>
      <c r="F839" s="119"/>
      <c r="G839" s="122">
        <v>200</v>
      </c>
    </row>
    <row r="840" spans="1:7" x14ac:dyDescent="0.25">
      <c r="A840" s="121" t="s">
        <v>774</v>
      </c>
      <c r="B840" s="119"/>
      <c r="C840" s="119"/>
      <c r="D840" s="119"/>
      <c r="E840" s="119"/>
      <c r="F840" s="119"/>
      <c r="G840" s="122">
        <v>37196</v>
      </c>
    </row>
    <row r="841" spans="1:7" x14ac:dyDescent="0.25">
      <c r="A841" s="121" t="s">
        <v>802</v>
      </c>
      <c r="B841" s="124">
        <v>43006</v>
      </c>
      <c r="C841" s="121" t="s">
        <v>803</v>
      </c>
      <c r="D841" s="121" t="s">
        <v>8</v>
      </c>
      <c r="E841" s="121" t="s">
        <v>8</v>
      </c>
      <c r="F841" s="119"/>
      <c r="G841" s="122">
        <v>100</v>
      </c>
    </row>
    <row r="842" spans="1:7" x14ac:dyDescent="0.25">
      <c r="A842" s="123"/>
      <c r="B842" s="123"/>
      <c r="C842" s="121" t="s">
        <v>804</v>
      </c>
      <c r="D842" s="121" t="s">
        <v>8</v>
      </c>
      <c r="E842" s="121" t="s">
        <v>8</v>
      </c>
      <c r="F842" s="119"/>
      <c r="G842" s="122">
        <v>300</v>
      </c>
    </row>
    <row r="843" spans="1:7" x14ac:dyDescent="0.25">
      <c r="A843" s="123"/>
      <c r="B843" s="123"/>
      <c r="C843" s="121" t="s">
        <v>805</v>
      </c>
      <c r="D843" s="121" t="s">
        <v>8</v>
      </c>
      <c r="E843" s="121" t="s">
        <v>8</v>
      </c>
      <c r="F843" s="119"/>
      <c r="G843" s="122">
        <v>500</v>
      </c>
    </row>
    <row r="844" spans="1:7" x14ac:dyDescent="0.25">
      <c r="A844" s="123"/>
      <c r="B844" s="124">
        <v>43007</v>
      </c>
      <c r="C844" s="121" t="s">
        <v>806</v>
      </c>
      <c r="D844" s="121" t="s">
        <v>8</v>
      </c>
      <c r="E844" s="121" t="s">
        <v>8</v>
      </c>
      <c r="F844" s="119"/>
      <c r="G844" s="122">
        <v>300</v>
      </c>
    </row>
    <row r="845" spans="1:7" x14ac:dyDescent="0.25">
      <c r="A845" s="123"/>
      <c r="B845" s="123"/>
      <c r="C845" s="121" t="s">
        <v>809</v>
      </c>
      <c r="D845" s="121" t="s">
        <v>8</v>
      </c>
      <c r="E845" s="121" t="s">
        <v>8</v>
      </c>
      <c r="F845" s="119"/>
      <c r="G845" s="122">
        <v>300</v>
      </c>
    </row>
    <row r="846" spans="1:7" x14ac:dyDescent="0.25">
      <c r="A846" s="123"/>
      <c r="B846" s="123"/>
      <c r="C846" s="121" t="s">
        <v>813</v>
      </c>
      <c r="D846" s="121" t="s">
        <v>8</v>
      </c>
      <c r="E846" s="121" t="s">
        <v>8</v>
      </c>
      <c r="F846" s="119"/>
      <c r="G846" s="122">
        <v>200</v>
      </c>
    </row>
    <row r="847" spans="1:7" x14ac:dyDescent="0.25">
      <c r="A847" s="123"/>
      <c r="B847" s="123"/>
      <c r="C847" s="121" t="s">
        <v>814</v>
      </c>
      <c r="D847" s="121" t="s">
        <v>8</v>
      </c>
      <c r="E847" s="121" t="s">
        <v>8</v>
      </c>
      <c r="F847" s="119"/>
      <c r="G847" s="122">
        <v>100</v>
      </c>
    </row>
    <row r="848" spans="1:7" x14ac:dyDescent="0.25">
      <c r="A848" s="123"/>
      <c r="B848" s="123"/>
      <c r="C848" s="121" t="s">
        <v>815</v>
      </c>
      <c r="D848" s="121" t="s">
        <v>8</v>
      </c>
      <c r="E848" s="121" t="s">
        <v>8</v>
      </c>
      <c r="F848" s="119"/>
      <c r="G848" s="122">
        <v>200</v>
      </c>
    </row>
    <row r="849" spans="1:7" x14ac:dyDescent="0.25">
      <c r="A849" s="123"/>
      <c r="B849" s="123"/>
      <c r="C849" s="121" t="s">
        <v>816</v>
      </c>
      <c r="D849" s="121" t="s">
        <v>8</v>
      </c>
      <c r="E849" s="121" t="s">
        <v>8</v>
      </c>
      <c r="F849" s="119"/>
      <c r="G849" s="122">
        <v>300</v>
      </c>
    </row>
    <row r="850" spans="1:7" x14ac:dyDescent="0.25">
      <c r="A850" s="123"/>
      <c r="B850" s="123"/>
      <c r="C850" s="121" t="s">
        <v>817</v>
      </c>
      <c r="D850" s="121" t="s">
        <v>8</v>
      </c>
      <c r="E850" s="121" t="s">
        <v>8</v>
      </c>
      <c r="F850" s="119"/>
      <c r="G850" s="122">
        <v>100</v>
      </c>
    </row>
    <row r="851" spans="1:7" x14ac:dyDescent="0.25">
      <c r="A851" s="123"/>
      <c r="B851" s="123"/>
      <c r="C851" s="121" t="s">
        <v>818</v>
      </c>
      <c r="D851" s="121" t="s">
        <v>8</v>
      </c>
      <c r="E851" s="121" t="s">
        <v>8</v>
      </c>
      <c r="F851" s="119"/>
      <c r="G851" s="122">
        <v>500</v>
      </c>
    </row>
    <row r="852" spans="1:7" x14ac:dyDescent="0.25">
      <c r="A852" s="123"/>
      <c r="B852" s="123"/>
      <c r="C852" s="121" t="s">
        <v>819</v>
      </c>
      <c r="D852" s="121" t="s">
        <v>8</v>
      </c>
      <c r="E852" s="121" t="s">
        <v>8</v>
      </c>
      <c r="F852" s="119"/>
      <c r="G852" s="122">
        <v>200</v>
      </c>
    </row>
    <row r="853" spans="1:7" x14ac:dyDescent="0.25">
      <c r="A853" s="123"/>
      <c r="B853" s="123"/>
      <c r="C853" s="121" t="s">
        <v>820</v>
      </c>
      <c r="D853" s="121" t="s">
        <v>8</v>
      </c>
      <c r="E853" s="121" t="s">
        <v>8</v>
      </c>
      <c r="F853" s="119"/>
      <c r="G853" s="122">
        <v>200</v>
      </c>
    </row>
    <row r="854" spans="1:7" x14ac:dyDescent="0.25">
      <c r="A854" s="123"/>
      <c r="B854" s="123"/>
      <c r="C854" s="121" t="s">
        <v>821</v>
      </c>
      <c r="D854" s="121" t="s">
        <v>8</v>
      </c>
      <c r="E854" s="121" t="s">
        <v>8</v>
      </c>
      <c r="F854" s="119"/>
      <c r="G854" s="122">
        <v>50</v>
      </c>
    </row>
    <row r="855" spans="1:7" x14ac:dyDescent="0.25">
      <c r="A855" s="123"/>
      <c r="B855" s="124">
        <v>43008</v>
      </c>
      <c r="C855" s="121" t="s">
        <v>822</v>
      </c>
      <c r="D855" s="121" t="s">
        <v>8</v>
      </c>
      <c r="E855" s="121" t="s">
        <v>8</v>
      </c>
      <c r="F855" s="119"/>
      <c r="G855" s="122">
        <v>500</v>
      </c>
    </row>
    <row r="856" spans="1:7" x14ac:dyDescent="0.25">
      <c r="A856" s="123"/>
      <c r="B856" s="123"/>
      <c r="C856" s="121" t="s">
        <v>823</v>
      </c>
      <c r="D856" s="121" t="s">
        <v>8</v>
      </c>
      <c r="E856" s="121" t="s">
        <v>8</v>
      </c>
      <c r="F856" s="119"/>
      <c r="G856" s="122">
        <v>1000</v>
      </c>
    </row>
    <row r="857" spans="1:7" x14ac:dyDescent="0.25">
      <c r="A857" s="123"/>
      <c r="B857" s="123"/>
      <c r="C857" s="121" t="s">
        <v>824</v>
      </c>
      <c r="D857" s="121" t="s">
        <v>8</v>
      </c>
      <c r="E857" s="121" t="s">
        <v>8</v>
      </c>
      <c r="F857" s="119"/>
      <c r="G857" s="122">
        <v>300</v>
      </c>
    </row>
    <row r="858" spans="1:7" x14ac:dyDescent="0.25">
      <c r="A858" s="123"/>
      <c r="B858" s="123"/>
      <c r="C858" s="121" t="s">
        <v>825</v>
      </c>
      <c r="D858" s="121" t="s">
        <v>8</v>
      </c>
      <c r="E858" s="121" t="s">
        <v>8</v>
      </c>
      <c r="F858" s="119"/>
      <c r="G858" s="122">
        <v>300</v>
      </c>
    </row>
    <row r="859" spans="1:7" x14ac:dyDescent="0.25">
      <c r="A859" s="123"/>
      <c r="B859" s="123"/>
      <c r="C859" s="121" t="s">
        <v>122</v>
      </c>
      <c r="D859" s="121" t="s">
        <v>8</v>
      </c>
      <c r="E859" s="121" t="s">
        <v>8</v>
      </c>
      <c r="F859" s="119"/>
      <c r="G859" s="122">
        <v>500</v>
      </c>
    </row>
    <row r="860" spans="1:7" x14ac:dyDescent="0.25">
      <c r="A860" s="123"/>
      <c r="B860" s="123"/>
      <c r="C860" s="121" t="s">
        <v>826</v>
      </c>
      <c r="D860" s="121" t="s">
        <v>8</v>
      </c>
      <c r="E860" s="121" t="s">
        <v>8</v>
      </c>
      <c r="F860" s="119"/>
      <c r="G860" s="122">
        <v>200</v>
      </c>
    </row>
    <row r="861" spans="1:7" x14ac:dyDescent="0.25">
      <c r="A861" s="123"/>
      <c r="B861" s="123"/>
      <c r="C861" s="121" t="s">
        <v>827</v>
      </c>
      <c r="D861" s="121" t="s">
        <v>8</v>
      </c>
      <c r="E861" s="121" t="s">
        <v>8</v>
      </c>
      <c r="F861" s="119"/>
      <c r="G861" s="122">
        <v>100</v>
      </c>
    </row>
    <row r="862" spans="1:7" x14ac:dyDescent="0.25">
      <c r="A862" s="123"/>
      <c r="B862" s="123"/>
      <c r="C862" s="121" t="s">
        <v>830</v>
      </c>
      <c r="D862" s="121" t="s">
        <v>8</v>
      </c>
      <c r="E862" s="121" t="s">
        <v>8</v>
      </c>
      <c r="F862" s="119"/>
      <c r="G862" s="122">
        <v>200</v>
      </c>
    </row>
    <row r="863" spans="1:7" x14ac:dyDescent="0.25">
      <c r="A863" s="123"/>
      <c r="B863" s="123"/>
      <c r="C863" s="121" t="s">
        <v>831</v>
      </c>
      <c r="D863" s="121" t="s">
        <v>8</v>
      </c>
      <c r="E863" s="121" t="s">
        <v>8</v>
      </c>
      <c r="F863" s="119"/>
      <c r="G863" s="122">
        <v>200</v>
      </c>
    </row>
    <row r="864" spans="1:7" x14ac:dyDescent="0.25">
      <c r="A864" s="123"/>
      <c r="B864" s="123"/>
      <c r="C864" s="121" t="s">
        <v>832</v>
      </c>
      <c r="D864" s="121" t="s">
        <v>8</v>
      </c>
      <c r="E864" s="121" t="s">
        <v>8</v>
      </c>
      <c r="F864" s="119"/>
      <c r="G864" s="122">
        <v>300</v>
      </c>
    </row>
    <row r="865" spans="1:7" x14ac:dyDescent="0.25">
      <c r="A865" s="123"/>
      <c r="B865" s="123"/>
      <c r="C865" s="121" t="s">
        <v>833</v>
      </c>
      <c r="D865" s="121" t="s">
        <v>8</v>
      </c>
      <c r="E865" s="121" t="s">
        <v>8</v>
      </c>
      <c r="F865" s="119"/>
      <c r="G865" s="122">
        <v>300</v>
      </c>
    </row>
    <row r="866" spans="1:7" x14ac:dyDescent="0.25">
      <c r="A866" s="123"/>
      <c r="B866" s="123"/>
      <c r="C866" s="121" t="s">
        <v>834</v>
      </c>
      <c r="D866" s="121" t="s">
        <v>8</v>
      </c>
      <c r="E866" s="121" t="s">
        <v>8</v>
      </c>
      <c r="F866" s="119"/>
      <c r="G866" s="122">
        <v>200</v>
      </c>
    </row>
    <row r="867" spans="1:7" x14ac:dyDescent="0.25">
      <c r="A867" s="123"/>
      <c r="B867" s="123"/>
      <c r="C867" s="121" t="s">
        <v>835</v>
      </c>
      <c r="D867" s="121" t="s">
        <v>8</v>
      </c>
      <c r="E867" s="121" t="s">
        <v>8</v>
      </c>
      <c r="F867" s="119"/>
      <c r="G867" s="122">
        <v>200</v>
      </c>
    </row>
    <row r="868" spans="1:7" x14ac:dyDescent="0.25">
      <c r="A868" s="123"/>
      <c r="B868" s="123"/>
      <c r="C868" s="121" t="s">
        <v>836</v>
      </c>
      <c r="D868" s="121" t="s">
        <v>8</v>
      </c>
      <c r="E868" s="121" t="s">
        <v>8</v>
      </c>
      <c r="F868" s="119"/>
      <c r="G868" s="122">
        <v>300</v>
      </c>
    </row>
    <row r="869" spans="1:7" x14ac:dyDescent="0.25">
      <c r="A869" s="123"/>
      <c r="B869" s="123"/>
      <c r="C869" s="121" t="s">
        <v>837</v>
      </c>
      <c r="D869" s="121" t="s">
        <v>8</v>
      </c>
      <c r="E869" s="121" t="s">
        <v>8</v>
      </c>
      <c r="F869" s="119"/>
      <c r="G869" s="122">
        <v>300</v>
      </c>
    </row>
    <row r="870" spans="1:7" x14ac:dyDescent="0.25">
      <c r="A870" s="123"/>
      <c r="B870" s="123"/>
      <c r="C870" s="121" t="s">
        <v>838</v>
      </c>
      <c r="D870" s="121" t="s">
        <v>8</v>
      </c>
      <c r="E870" s="121" t="s">
        <v>8</v>
      </c>
      <c r="F870" s="119"/>
      <c r="G870" s="122">
        <v>300</v>
      </c>
    </row>
    <row r="871" spans="1:7" x14ac:dyDescent="0.25">
      <c r="A871" s="123"/>
      <c r="B871" s="123"/>
      <c r="C871" s="121" t="s">
        <v>839</v>
      </c>
      <c r="D871" s="121" t="s">
        <v>8</v>
      </c>
      <c r="E871" s="121" t="s">
        <v>8</v>
      </c>
      <c r="F871" s="119"/>
      <c r="G871" s="122">
        <v>5000</v>
      </c>
    </row>
    <row r="872" spans="1:7" x14ac:dyDescent="0.25">
      <c r="A872" s="123"/>
      <c r="B872" s="124">
        <v>43009</v>
      </c>
      <c r="C872" s="121" t="s">
        <v>840</v>
      </c>
      <c r="D872" s="121" t="s">
        <v>8</v>
      </c>
      <c r="E872" s="121" t="s">
        <v>8</v>
      </c>
      <c r="F872" s="119"/>
      <c r="G872" s="122">
        <v>2000</v>
      </c>
    </row>
    <row r="873" spans="1:7" x14ac:dyDescent="0.25">
      <c r="A873" s="123"/>
      <c r="B873" s="123"/>
      <c r="C873" s="121" t="s">
        <v>841</v>
      </c>
      <c r="D873" s="121" t="s">
        <v>8</v>
      </c>
      <c r="E873" s="121" t="s">
        <v>8</v>
      </c>
      <c r="F873" s="119"/>
      <c r="G873" s="122">
        <v>500</v>
      </c>
    </row>
    <row r="874" spans="1:7" x14ac:dyDescent="0.25">
      <c r="A874" s="123"/>
      <c r="B874" s="123"/>
      <c r="C874" s="121" t="s">
        <v>843</v>
      </c>
      <c r="D874" s="121" t="s">
        <v>8</v>
      </c>
      <c r="E874" s="121" t="s">
        <v>8</v>
      </c>
      <c r="F874" s="119"/>
      <c r="G874" s="122">
        <v>500</v>
      </c>
    </row>
    <row r="875" spans="1:7" x14ac:dyDescent="0.25">
      <c r="A875" s="123"/>
      <c r="B875" s="124">
        <v>43010</v>
      </c>
      <c r="C875" s="121" t="s">
        <v>844</v>
      </c>
      <c r="D875" s="121" t="s">
        <v>8</v>
      </c>
      <c r="E875" s="121" t="s">
        <v>8</v>
      </c>
      <c r="F875" s="119"/>
      <c r="G875" s="122">
        <v>500</v>
      </c>
    </row>
    <row r="876" spans="1:7" x14ac:dyDescent="0.25">
      <c r="A876" s="123"/>
      <c r="B876" s="123"/>
      <c r="C876" s="121" t="s">
        <v>845</v>
      </c>
      <c r="D876" s="121" t="s">
        <v>8</v>
      </c>
      <c r="E876" s="121" t="s">
        <v>8</v>
      </c>
      <c r="F876" s="119"/>
      <c r="G876" s="122">
        <v>500</v>
      </c>
    </row>
    <row r="877" spans="1:7" x14ac:dyDescent="0.25">
      <c r="A877" s="123"/>
      <c r="B877" s="124">
        <v>43011</v>
      </c>
      <c r="C877" s="121" t="s">
        <v>268</v>
      </c>
      <c r="D877" s="121" t="s">
        <v>8</v>
      </c>
      <c r="E877" s="121" t="s">
        <v>8</v>
      </c>
      <c r="F877" s="119"/>
      <c r="G877" s="122">
        <v>36450</v>
      </c>
    </row>
    <row r="878" spans="1:7" x14ac:dyDescent="0.25">
      <c r="A878" s="121" t="s">
        <v>808</v>
      </c>
      <c r="B878" s="119"/>
      <c r="C878" s="119"/>
      <c r="D878" s="119"/>
      <c r="E878" s="119"/>
      <c r="F878" s="119"/>
      <c r="G878" s="122">
        <v>54000</v>
      </c>
    </row>
    <row r="879" spans="1:7" x14ac:dyDescent="0.25">
      <c r="A879" s="121" t="s">
        <v>812</v>
      </c>
      <c r="B879" s="124">
        <v>43007</v>
      </c>
      <c r="C879" s="121" t="s">
        <v>811</v>
      </c>
      <c r="D879" s="121" t="s">
        <v>8</v>
      </c>
      <c r="E879" s="121" t="s">
        <v>8</v>
      </c>
      <c r="F879" s="119"/>
      <c r="G879" s="122">
        <v>200</v>
      </c>
    </row>
    <row r="880" spans="1:7" x14ac:dyDescent="0.25">
      <c r="A880" s="123"/>
      <c r="B880" s="124">
        <v>43010</v>
      </c>
      <c r="C880" s="121" t="s">
        <v>848</v>
      </c>
      <c r="D880" s="121" t="s">
        <v>8</v>
      </c>
      <c r="E880" s="121" t="s">
        <v>8</v>
      </c>
      <c r="F880" s="119"/>
      <c r="G880" s="122">
        <v>5000</v>
      </c>
    </row>
    <row r="881" spans="1:7" x14ac:dyDescent="0.25">
      <c r="A881" s="123"/>
      <c r="B881" s="124">
        <v>43012</v>
      </c>
      <c r="C881" s="121" t="s">
        <v>851</v>
      </c>
      <c r="D881" s="121" t="s">
        <v>8</v>
      </c>
      <c r="E881" s="121" t="s">
        <v>8</v>
      </c>
      <c r="F881" s="119"/>
      <c r="G881" s="122">
        <v>6000</v>
      </c>
    </row>
    <row r="882" spans="1:7" x14ac:dyDescent="0.25">
      <c r="A882" s="123"/>
      <c r="B882" s="124">
        <v>43013</v>
      </c>
      <c r="C882" s="121" t="s">
        <v>858</v>
      </c>
      <c r="D882" s="121" t="s">
        <v>8</v>
      </c>
      <c r="E882" s="121" t="s">
        <v>8</v>
      </c>
      <c r="F882" s="119"/>
      <c r="G882" s="122">
        <v>30000</v>
      </c>
    </row>
    <row r="883" spans="1:7" x14ac:dyDescent="0.25">
      <c r="A883" s="123"/>
      <c r="B883" s="124">
        <v>43016</v>
      </c>
      <c r="C883" s="121" t="s">
        <v>860</v>
      </c>
      <c r="D883" s="121" t="s">
        <v>8</v>
      </c>
      <c r="E883" s="121" t="s">
        <v>8</v>
      </c>
      <c r="F883" s="119"/>
      <c r="G883" s="122">
        <v>24750</v>
      </c>
    </row>
    <row r="884" spans="1:7" x14ac:dyDescent="0.25">
      <c r="A884" s="121" t="s">
        <v>846</v>
      </c>
      <c r="B884" s="119"/>
      <c r="C884" s="119"/>
      <c r="D884" s="119"/>
      <c r="E884" s="119"/>
      <c r="F884" s="119"/>
      <c r="G884" s="122">
        <v>65950</v>
      </c>
    </row>
    <row r="885" spans="1:7" x14ac:dyDescent="0.25">
      <c r="A885" s="121" t="s">
        <v>829</v>
      </c>
      <c r="B885" s="124">
        <v>43008</v>
      </c>
      <c r="C885" s="121" t="s">
        <v>828</v>
      </c>
      <c r="D885" s="121" t="s">
        <v>8</v>
      </c>
      <c r="E885" s="121" t="s">
        <v>8</v>
      </c>
      <c r="F885" s="119"/>
      <c r="G885" s="122">
        <v>100</v>
      </c>
    </row>
    <row r="886" spans="1:7" x14ac:dyDescent="0.25">
      <c r="A886" s="123"/>
      <c r="B886" s="124">
        <v>43024</v>
      </c>
      <c r="C886" s="121" t="s">
        <v>888</v>
      </c>
      <c r="D886" s="121" t="s">
        <v>889</v>
      </c>
      <c r="E886" s="121" t="s">
        <v>8</v>
      </c>
      <c r="F886" s="119"/>
      <c r="G886" s="122">
        <v>100</v>
      </c>
    </row>
    <row r="887" spans="1:7" x14ac:dyDescent="0.25">
      <c r="A887" s="123"/>
      <c r="B887" s="123"/>
      <c r="C887" s="121" t="s">
        <v>890</v>
      </c>
      <c r="D887" s="121" t="s">
        <v>891</v>
      </c>
      <c r="E887" s="121" t="s">
        <v>8</v>
      </c>
      <c r="F887" s="119"/>
      <c r="G887" s="122">
        <v>200</v>
      </c>
    </row>
    <row r="888" spans="1:7" x14ac:dyDescent="0.25">
      <c r="A888" s="123"/>
      <c r="B888" s="123"/>
      <c r="C888" s="121" t="s">
        <v>892</v>
      </c>
      <c r="D888" s="121" t="s">
        <v>51</v>
      </c>
      <c r="E888" s="121" t="s">
        <v>8</v>
      </c>
      <c r="F888" s="119"/>
      <c r="G888" s="122">
        <v>300</v>
      </c>
    </row>
    <row r="889" spans="1:7" x14ac:dyDescent="0.25">
      <c r="A889" s="123"/>
      <c r="B889" s="124">
        <v>43026</v>
      </c>
      <c r="C889" s="121" t="s">
        <v>78</v>
      </c>
      <c r="D889" s="121" t="s">
        <v>902</v>
      </c>
      <c r="E889" s="121" t="s">
        <v>8</v>
      </c>
      <c r="F889" s="119"/>
      <c r="G889" s="122">
        <v>5000</v>
      </c>
    </row>
    <row r="890" spans="1:7" x14ac:dyDescent="0.25">
      <c r="A890" s="123"/>
      <c r="B890" s="123"/>
      <c r="C890" s="121" t="s">
        <v>95</v>
      </c>
      <c r="D890" s="121" t="s">
        <v>542</v>
      </c>
      <c r="E890" s="121" t="s">
        <v>8</v>
      </c>
      <c r="F890" s="119"/>
      <c r="G890" s="122">
        <v>500</v>
      </c>
    </row>
    <row r="891" spans="1:7" x14ac:dyDescent="0.25">
      <c r="A891" s="123"/>
      <c r="B891" s="123"/>
      <c r="C891" s="121" t="s">
        <v>526</v>
      </c>
      <c r="D891" s="121" t="s">
        <v>223</v>
      </c>
      <c r="E891" s="121" t="s">
        <v>8</v>
      </c>
      <c r="F891" s="119"/>
      <c r="G891" s="122">
        <v>500</v>
      </c>
    </row>
    <row r="892" spans="1:7" x14ac:dyDescent="0.25">
      <c r="A892" s="123"/>
      <c r="B892" s="123"/>
      <c r="C892" s="121" t="s">
        <v>893</v>
      </c>
      <c r="D892" s="121" t="s">
        <v>34</v>
      </c>
      <c r="E892" s="121" t="s">
        <v>236</v>
      </c>
      <c r="F892" s="121">
        <v>300</v>
      </c>
      <c r="G892" s="122">
        <v>300</v>
      </c>
    </row>
    <row r="893" spans="1:7" x14ac:dyDescent="0.25">
      <c r="A893" s="123"/>
      <c r="B893" s="123"/>
      <c r="C893" s="121" t="s">
        <v>896</v>
      </c>
      <c r="D893" s="121" t="s">
        <v>8</v>
      </c>
      <c r="E893" s="121" t="s">
        <v>8</v>
      </c>
      <c r="F893" s="119"/>
      <c r="G893" s="122">
        <v>750</v>
      </c>
    </row>
    <row r="894" spans="1:7" x14ac:dyDescent="0.25">
      <c r="A894" s="123"/>
      <c r="B894" s="123"/>
      <c r="C894" s="121" t="s">
        <v>897</v>
      </c>
      <c r="D894" s="121" t="s">
        <v>898</v>
      </c>
      <c r="E894" s="121" t="s">
        <v>8</v>
      </c>
      <c r="F894" s="119"/>
      <c r="G894" s="122">
        <v>500</v>
      </c>
    </row>
    <row r="895" spans="1:7" x14ac:dyDescent="0.25">
      <c r="A895" s="123"/>
      <c r="B895" s="123"/>
      <c r="C895" s="121" t="s">
        <v>900</v>
      </c>
      <c r="D895" s="121" t="s">
        <v>122</v>
      </c>
      <c r="E895" s="121" t="s">
        <v>8</v>
      </c>
      <c r="F895" s="119"/>
      <c r="G895" s="122">
        <v>400</v>
      </c>
    </row>
    <row r="896" spans="1:7" x14ac:dyDescent="0.25">
      <c r="A896" s="123"/>
      <c r="B896" s="123"/>
      <c r="C896" s="121" t="s">
        <v>903</v>
      </c>
      <c r="D896" s="121" t="s">
        <v>904</v>
      </c>
      <c r="E896" s="121" t="s">
        <v>8</v>
      </c>
      <c r="F896" s="119"/>
      <c r="G896" s="122">
        <v>500</v>
      </c>
    </row>
    <row r="897" spans="1:7" x14ac:dyDescent="0.25">
      <c r="A897" s="123"/>
      <c r="B897" s="123"/>
      <c r="C897" s="121" t="s">
        <v>905</v>
      </c>
      <c r="D897" s="121" t="s">
        <v>8</v>
      </c>
      <c r="E897" s="121" t="s">
        <v>8</v>
      </c>
      <c r="F897" s="119"/>
      <c r="G897" s="122">
        <v>200</v>
      </c>
    </row>
    <row r="898" spans="1:7" x14ac:dyDescent="0.25">
      <c r="A898" s="123"/>
      <c r="B898" s="123"/>
      <c r="C898" s="121" t="s">
        <v>906</v>
      </c>
      <c r="D898" s="121" t="s">
        <v>118</v>
      </c>
      <c r="E898" s="121" t="s">
        <v>8</v>
      </c>
      <c r="F898" s="119"/>
      <c r="G898" s="122">
        <v>500</v>
      </c>
    </row>
    <row r="899" spans="1:7" x14ac:dyDescent="0.25">
      <c r="A899" s="123"/>
      <c r="B899" s="123"/>
      <c r="C899" s="121" t="s">
        <v>907</v>
      </c>
      <c r="D899" s="121" t="s">
        <v>79</v>
      </c>
      <c r="E899" s="121" t="s">
        <v>8</v>
      </c>
      <c r="F899" s="119"/>
      <c r="G899" s="122">
        <v>500</v>
      </c>
    </row>
    <row r="900" spans="1:7" x14ac:dyDescent="0.25">
      <c r="A900" s="123"/>
      <c r="B900" s="123"/>
      <c r="C900" s="121" t="s">
        <v>908</v>
      </c>
      <c r="D900" s="121" t="s">
        <v>909</v>
      </c>
      <c r="E900" s="121" t="s">
        <v>8</v>
      </c>
      <c r="F900" s="119"/>
      <c r="G900" s="122">
        <v>100</v>
      </c>
    </row>
    <row r="901" spans="1:7" x14ac:dyDescent="0.25">
      <c r="A901" s="123"/>
      <c r="B901" s="123"/>
      <c r="C901" s="121" t="s">
        <v>911</v>
      </c>
      <c r="D901" s="121" t="s">
        <v>116</v>
      </c>
      <c r="E901" s="121" t="s">
        <v>912</v>
      </c>
      <c r="F901" s="121">
        <v>100</v>
      </c>
      <c r="G901" s="122">
        <v>100</v>
      </c>
    </row>
    <row r="902" spans="1:7" x14ac:dyDescent="0.25">
      <c r="A902" s="123"/>
      <c r="B902" s="123"/>
      <c r="C902" s="121" t="s">
        <v>913</v>
      </c>
      <c r="D902" s="121" t="s">
        <v>914</v>
      </c>
      <c r="E902" s="121" t="s">
        <v>8</v>
      </c>
      <c r="F902" s="119"/>
      <c r="G902" s="122">
        <v>100</v>
      </c>
    </row>
    <row r="903" spans="1:7" x14ac:dyDescent="0.25">
      <c r="A903" s="123"/>
      <c r="B903" s="124">
        <v>43027</v>
      </c>
      <c r="C903" s="121" t="s">
        <v>918</v>
      </c>
      <c r="D903" s="121" t="s">
        <v>8</v>
      </c>
      <c r="E903" s="121" t="s">
        <v>8</v>
      </c>
      <c r="F903" s="119"/>
      <c r="G903" s="122">
        <v>500</v>
      </c>
    </row>
    <row r="904" spans="1:7" x14ac:dyDescent="0.25">
      <c r="A904" s="123"/>
      <c r="B904" s="124">
        <v>43028</v>
      </c>
      <c r="C904" s="121" t="s">
        <v>919</v>
      </c>
      <c r="D904" s="121" t="s">
        <v>8</v>
      </c>
      <c r="E904" s="121" t="s">
        <v>8</v>
      </c>
      <c r="F904" s="119"/>
      <c r="G904" s="122">
        <v>70</v>
      </c>
    </row>
    <row r="905" spans="1:7" x14ac:dyDescent="0.25">
      <c r="A905" s="121" t="s">
        <v>847</v>
      </c>
      <c r="B905" s="119"/>
      <c r="C905" s="119"/>
      <c r="D905" s="119"/>
      <c r="E905" s="119"/>
      <c r="F905" s="119"/>
      <c r="G905" s="122">
        <v>11220</v>
      </c>
    </row>
    <row r="906" spans="1:7" x14ac:dyDescent="0.25">
      <c r="A906" s="121" t="s">
        <v>871</v>
      </c>
      <c r="B906" s="124">
        <v>43019</v>
      </c>
      <c r="C906" s="121" t="s">
        <v>23</v>
      </c>
      <c r="D906" s="121" t="s">
        <v>8</v>
      </c>
      <c r="E906" s="121" t="s">
        <v>8</v>
      </c>
      <c r="F906" s="119"/>
      <c r="G906" s="122">
        <v>1000</v>
      </c>
    </row>
    <row r="907" spans="1:7" x14ac:dyDescent="0.25">
      <c r="A907" s="123"/>
      <c r="B907" s="123"/>
      <c r="C907" s="121" t="s">
        <v>872</v>
      </c>
      <c r="D907" s="121" t="s">
        <v>868</v>
      </c>
      <c r="E907" s="121" t="s">
        <v>22</v>
      </c>
      <c r="F907" s="121">
        <v>1000</v>
      </c>
      <c r="G907" s="122">
        <v>1000</v>
      </c>
    </row>
    <row r="908" spans="1:7" x14ac:dyDescent="0.25">
      <c r="A908" s="123"/>
      <c r="B908" s="123"/>
      <c r="C908" s="121" t="s">
        <v>874</v>
      </c>
      <c r="D908" s="121" t="s">
        <v>50</v>
      </c>
      <c r="E908" s="121" t="s">
        <v>8</v>
      </c>
      <c r="F908" s="119"/>
      <c r="G908" s="122">
        <v>500</v>
      </c>
    </row>
    <row r="909" spans="1:7" x14ac:dyDescent="0.25">
      <c r="A909" s="123"/>
      <c r="B909" s="123"/>
      <c r="C909" s="121" t="s">
        <v>876</v>
      </c>
      <c r="D909" s="121" t="s">
        <v>742</v>
      </c>
      <c r="E909" s="121" t="s">
        <v>8</v>
      </c>
      <c r="F909" s="119"/>
      <c r="G909" s="122">
        <v>800</v>
      </c>
    </row>
    <row r="910" spans="1:7" x14ac:dyDescent="0.25">
      <c r="A910" s="123"/>
      <c r="B910" s="123"/>
      <c r="C910" s="121" t="s">
        <v>878</v>
      </c>
      <c r="D910" s="121" t="s">
        <v>879</v>
      </c>
      <c r="E910" s="121" t="s">
        <v>8</v>
      </c>
      <c r="F910" s="119"/>
      <c r="G910" s="122">
        <v>500</v>
      </c>
    </row>
    <row r="911" spans="1:7" x14ac:dyDescent="0.25">
      <c r="A911" s="123"/>
      <c r="B911" s="123"/>
      <c r="C911" s="121" t="s">
        <v>880</v>
      </c>
      <c r="D911" s="121" t="s">
        <v>881</v>
      </c>
      <c r="E911" s="121" t="s">
        <v>8</v>
      </c>
      <c r="F911" s="119"/>
      <c r="G911" s="122">
        <v>500</v>
      </c>
    </row>
    <row r="912" spans="1:7" x14ac:dyDescent="0.25">
      <c r="A912" s="123"/>
      <c r="B912" s="123"/>
      <c r="C912" s="121" t="s">
        <v>882</v>
      </c>
      <c r="D912" s="121" t="s">
        <v>8</v>
      </c>
      <c r="E912" s="121" t="s">
        <v>8</v>
      </c>
      <c r="F912" s="119"/>
      <c r="G912" s="122">
        <v>300</v>
      </c>
    </row>
    <row r="913" spans="1:7" x14ac:dyDescent="0.25">
      <c r="A913" s="123"/>
      <c r="B913" s="124">
        <v>43020</v>
      </c>
      <c r="C913" s="121" t="s">
        <v>884</v>
      </c>
      <c r="D913" s="121" t="s">
        <v>34</v>
      </c>
      <c r="E913" s="121" t="s">
        <v>8</v>
      </c>
      <c r="F913" s="119"/>
      <c r="G913" s="122">
        <v>500</v>
      </c>
    </row>
    <row r="914" spans="1:7" x14ac:dyDescent="0.25">
      <c r="A914" s="123"/>
      <c r="B914" s="123"/>
      <c r="C914" s="121" t="s">
        <v>885</v>
      </c>
      <c r="D914" s="121" t="s">
        <v>8</v>
      </c>
      <c r="E914" s="121" t="s">
        <v>8</v>
      </c>
      <c r="F914" s="119"/>
      <c r="G914" s="122">
        <v>100</v>
      </c>
    </row>
    <row r="915" spans="1:7" x14ac:dyDescent="0.25">
      <c r="A915" s="123"/>
      <c r="B915" s="123"/>
      <c r="C915" s="121" t="s">
        <v>886</v>
      </c>
      <c r="D915" s="121" t="s">
        <v>221</v>
      </c>
      <c r="E915" s="121" t="s">
        <v>8</v>
      </c>
      <c r="F915" s="119"/>
      <c r="G915" s="122">
        <v>1000</v>
      </c>
    </row>
    <row r="916" spans="1:7" x14ac:dyDescent="0.25">
      <c r="A916" s="123"/>
      <c r="B916" s="124">
        <v>43031</v>
      </c>
      <c r="C916" s="121" t="s">
        <v>950</v>
      </c>
      <c r="D916" s="121" t="s">
        <v>34</v>
      </c>
      <c r="E916" s="121" t="s">
        <v>8</v>
      </c>
      <c r="F916" s="119"/>
      <c r="G916" s="122">
        <v>400</v>
      </c>
    </row>
    <row r="917" spans="1:7" x14ac:dyDescent="0.25">
      <c r="A917" s="123"/>
      <c r="B917" s="124">
        <v>43032</v>
      </c>
      <c r="C917" s="121" t="s">
        <v>988</v>
      </c>
      <c r="D917" s="121" t="s">
        <v>8</v>
      </c>
      <c r="E917" s="121" t="s">
        <v>8</v>
      </c>
      <c r="F917" s="119"/>
      <c r="G917" s="122">
        <v>5300</v>
      </c>
    </row>
    <row r="918" spans="1:7" x14ac:dyDescent="0.25">
      <c r="A918" s="123"/>
      <c r="B918" s="123"/>
      <c r="C918" s="121" t="s">
        <v>990</v>
      </c>
      <c r="D918" s="121" t="s">
        <v>8</v>
      </c>
      <c r="E918" s="121" t="s">
        <v>8</v>
      </c>
      <c r="F918" s="119"/>
      <c r="G918" s="122">
        <v>12660</v>
      </c>
    </row>
    <row r="919" spans="1:7" x14ac:dyDescent="0.25">
      <c r="A919" s="123"/>
      <c r="B919" s="123"/>
      <c r="C919" s="121" t="s">
        <v>992</v>
      </c>
      <c r="D919" s="121" t="s">
        <v>8</v>
      </c>
      <c r="E919" s="121" t="s">
        <v>8</v>
      </c>
      <c r="F919" s="119"/>
      <c r="G919" s="122">
        <v>500</v>
      </c>
    </row>
    <row r="920" spans="1:7" x14ac:dyDescent="0.25">
      <c r="A920" s="123"/>
      <c r="B920" s="123"/>
      <c r="C920" s="121" t="s">
        <v>1004</v>
      </c>
      <c r="D920" s="121" t="s">
        <v>8</v>
      </c>
      <c r="E920" s="121" t="s">
        <v>8</v>
      </c>
      <c r="F920" s="119"/>
      <c r="G920" s="122">
        <v>249.89</v>
      </c>
    </row>
    <row r="921" spans="1:7" x14ac:dyDescent="0.25">
      <c r="A921" s="123"/>
      <c r="B921" s="124">
        <v>43033</v>
      </c>
      <c r="C921" s="121" t="s">
        <v>1008</v>
      </c>
      <c r="D921" s="121" t="s">
        <v>742</v>
      </c>
      <c r="E921" s="121" t="s">
        <v>8</v>
      </c>
      <c r="F921" s="119"/>
      <c r="G921" s="122">
        <v>500</v>
      </c>
    </row>
    <row r="922" spans="1:7" x14ac:dyDescent="0.25">
      <c r="A922" s="123"/>
      <c r="B922" s="123"/>
      <c r="C922" s="121" t="s">
        <v>1011</v>
      </c>
      <c r="D922" s="121" t="s">
        <v>547</v>
      </c>
      <c r="E922" s="121" t="s">
        <v>8</v>
      </c>
      <c r="F922" s="119"/>
      <c r="G922" s="122">
        <v>200</v>
      </c>
    </row>
    <row r="923" spans="1:7" x14ac:dyDescent="0.25">
      <c r="A923" s="123"/>
      <c r="B923" s="123"/>
      <c r="C923" s="121" t="s">
        <v>1013</v>
      </c>
      <c r="D923" s="121" t="s">
        <v>8</v>
      </c>
      <c r="E923" s="121" t="s">
        <v>8</v>
      </c>
      <c r="F923" s="119"/>
      <c r="G923" s="122">
        <v>50</v>
      </c>
    </row>
    <row r="924" spans="1:7" x14ac:dyDescent="0.25">
      <c r="A924" s="123"/>
      <c r="B924" s="123"/>
      <c r="C924" s="121" t="s">
        <v>1016</v>
      </c>
      <c r="D924" s="121" t="s">
        <v>542</v>
      </c>
      <c r="E924" s="121" t="s">
        <v>8</v>
      </c>
      <c r="F924" s="119"/>
      <c r="G924" s="122">
        <v>2000</v>
      </c>
    </row>
    <row r="925" spans="1:7" x14ac:dyDescent="0.25">
      <c r="A925" s="123"/>
      <c r="B925" s="124">
        <v>43034</v>
      </c>
      <c r="C925" s="121" t="s">
        <v>23</v>
      </c>
      <c r="D925" s="121" t="s">
        <v>8</v>
      </c>
      <c r="E925" s="121" t="s">
        <v>8</v>
      </c>
      <c r="F925" s="119"/>
      <c r="G925" s="122">
        <v>0.82</v>
      </c>
    </row>
    <row r="926" spans="1:7" x14ac:dyDescent="0.25">
      <c r="A926" s="123"/>
      <c r="B926" s="124">
        <v>43035</v>
      </c>
      <c r="C926" s="121" t="s">
        <v>23</v>
      </c>
      <c r="D926" s="121" t="s">
        <v>8</v>
      </c>
      <c r="E926" s="121" t="s">
        <v>8</v>
      </c>
      <c r="F926" s="119"/>
      <c r="G926" s="122">
        <v>2.6599999999999997</v>
      </c>
    </row>
    <row r="927" spans="1:7" x14ac:dyDescent="0.25">
      <c r="A927" s="123"/>
      <c r="B927" s="123"/>
      <c r="C927" s="121" t="s">
        <v>915</v>
      </c>
      <c r="D927" s="121" t="s">
        <v>39</v>
      </c>
      <c r="E927" s="121" t="s">
        <v>8</v>
      </c>
      <c r="F927" s="119"/>
      <c r="G927" s="122">
        <v>500</v>
      </c>
    </row>
    <row r="928" spans="1:7" x14ac:dyDescent="0.25">
      <c r="A928" s="123"/>
      <c r="B928" s="123"/>
      <c r="C928" s="121" t="s">
        <v>1028</v>
      </c>
      <c r="D928" s="121" t="s">
        <v>542</v>
      </c>
      <c r="E928" s="121" t="s">
        <v>8</v>
      </c>
      <c r="F928" s="119"/>
      <c r="G928" s="122">
        <v>2000</v>
      </c>
    </row>
    <row r="929" spans="1:7" x14ac:dyDescent="0.25">
      <c r="A929" s="123"/>
      <c r="B929" s="124">
        <v>43038</v>
      </c>
      <c r="C929" s="121" t="s">
        <v>399</v>
      </c>
      <c r="D929" s="121" t="s">
        <v>1038</v>
      </c>
      <c r="E929" s="121" t="s">
        <v>401</v>
      </c>
      <c r="F929" s="121">
        <v>1000</v>
      </c>
      <c r="G929" s="122">
        <v>1000</v>
      </c>
    </row>
    <row r="930" spans="1:7" x14ac:dyDescent="0.25">
      <c r="A930" s="123"/>
      <c r="B930" s="123"/>
      <c r="C930" s="121" t="s">
        <v>638</v>
      </c>
      <c r="D930" s="121" t="s">
        <v>639</v>
      </c>
      <c r="E930" s="121" t="s">
        <v>769</v>
      </c>
      <c r="F930" s="121">
        <v>47.5</v>
      </c>
      <c r="G930" s="122">
        <v>47.5</v>
      </c>
    </row>
    <row r="931" spans="1:7" x14ac:dyDescent="0.25">
      <c r="A931" s="123"/>
      <c r="B931" s="123"/>
      <c r="C931" s="121" t="s">
        <v>1032</v>
      </c>
      <c r="D931" s="121" t="s">
        <v>1033</v>
      </c>
      <c r="E931" s="121" t="s">
        <v>1034</v>
      </c>
      <c r="F931" s="121">
        <v>50</v>
      </c>
      <c r="G931" s="122">
        <v>50</v>
      </c>
    </row>
    <row r="932" spans="1:7" x14ac:dyDescent="0.25">
      <c r="A932" s="123"/>
      <c r="B932" s="124">
        <v>43039</v>
      </c>
      <c r="C932" s="121" t="s">
        <v>23</v>
      </c>
      <c r="D932" s="121" t="s">
        <v>8</v>
      </c>
      <c r="E932" s="121" t="s">
        <v>8</v>
      </c>
      <c r="F932" s="119"/>
      <c r="G932" s="122">
        <v>3.32</v>
      </c>
    </row>
    <row r="933" spans="1:7" x14ac:dyDescent="0.25">
      <c r="A933" s="123"/>
      <c r="B933" s="124">
        <v>43040</v>
      </c>
      <c r="C933" s="121" t="s">
        <v>23</v>
      </c>
      <c r="D933" s="121" t="s">
        <v>8</v>
      </c>
      <c r="E933" s="121" t="s">
        <v>8</v>
      </c>
      <c r="F933" s="119"/>
      <c r="G933" s="122">
        <v>0.99</v>
      </c>
    </row>
    <row r="934" spans="1:7" x14ac:dyDescent="0.25">
      <c r="A934" s="123"/>
      <c r="B934" s="124">
        <v>43041</v>
      </c>
      <c r="C934" s="121" t="s">
        <v>23</v>
      </c>
      <c r="D934" s="121" t="s">
        <v>8</v>
      </c>
      <c r="E934" s="121" t="s">
        <v>8</v>
      </c>
      <c r="F934" s="119"/>
      <c r="G934" s="122">
        <v>22.75</v>
      </c>
    </row>
    <row r="935" spans="1:7" x14ac:dyDescent="0.25">
      <c r="A935" s="123"/>
      <c r="B935" s="124">
        <v>43042</v>
      </c>
      <c r="C935" s="121" t="s">
        <v>23</v>
      </c>
      <c r="D935" s="121" t="s">
        <v>8</v>
      </c>
      <c r="E935" s="121" t="s">
        <v>8</v>
      </c>
      <c r="F935" s="119"/>
      <c r="G935" s="122">
        <v>2.8</v>
      </c>
    </row>
    <row r="936" spans="1:7" x14ac:dyDescent="0.25">
      <c r="A936" s="123"/>
      <c r="B936" s="123"/>
      <c r="C936" s="121" t="s">
        <v>638</v>
      </c>
      <c r="D936" s="121" t="s">
        <v>639</v>
      </c>
      <c r="E936" s="121" t="s">
        <v>769</v>
      </c>
      <c r="F936" s="121">
        <v>509.2</v>
      </c>
      <c r="G936" s="122">
        <v>509.2</v>
      </c>
    </row>
    <row r="937" spans="1:7" x14ac:dyDescent="0.25">
      <c r="A937" s="123"/>
      <c r="B937" s="124">
        <v>43045</v>
      </c>
      <c r="C937" s="121" t="s">
        <v>23</v>
      </c>
      <c r="D937" s="121" t="s">
        <v>8</v>
      </c>
      <c r="E937" s="121" t="s">
        <v>8</v>
      </c>
      <c r="F937" s="119"/>
      <c r="G937" s="122">
        <v>2.5499999999999998</v>
      </c>
    </row>
    <row r="938" spans="1:7" x14ac:dyDescent="0.25">
      <c r="A938" s="123"/>
      <c r="B938" s="124">
        <v>43047</v>
      </c>
      <c r="C938" s="121" t="s">
        <v>23</v>
      </c>
      <c r="D938" s="121" t="s">
        <v>8</v>
      </c>
      <c r="E938" s="121" t="s">
        <v>8</v>
      </c>
      <c r="F938" s="119"/>
      <c r="G938" s="122">
        <v>1.42</v>
      </c>
    </row>
    <row r="939" spans="1:7" x14ac:dyDescent="0.25">
      <c r="A939" s="123"/>
      <c r="B939" s="124">
        <v>43048</v>
      </c>
      <c r="C939" s="121" t="s">
        <v>23</v>
      </c>
      <c r="D939" s="121" t="s">
        <v>8</v>
      </c>
      <c r="E939" s="121" t="s">
        <v>8</v>
      </c>
      <c r="F939" s="119"/>
      <c r="G939" s="122">
        <v>9.18</v>
      </c>
    </row>
    <row r="940" spans="1:7" x14ac:dyDescent="0.25">
      <c r="A940" s="123"/>
      <c r="B940" s="123"/>
      <c r="C940" s="121" t="s">
        <v>1051</v>
      </c>
      <c r="D940" s="121" t="s">
        <v>8</v>
      </c>
      <c r="E940" s="121" t="s">
        <v>8</v>
      </c>
      <c r="F940" s="119"/>
      <c r="G940" s="122">
        <v>2551.8000000000002</v>
      </c>
    </row>
    <row r="941" spans="1:7" x14ac:dyDescent="0.25">
      <c r="A941" s="123"/>
      <c r="B941" s="123"/>
      <c r="C941" s="121" t="s">
        <v>1052</v>
      </c>
      <c r="D941" s="121" t="s">
        <v>8</v>
      </c>
      <c r="E941" s="121" t="s">
        <v>8</v>
      </c>
      <c r="F941" s="119"/>
      <c r="G941" s="122">
        <v>3390</v>
      </c>
    </row>
    <row r="942" spans="1:7" x14ac:dyDescent="0.25">
      <c r="A942" s="123"/>
      <c r="B942" s="123"/>
      <c r="C942" s="121" t="s">
        <v>1053</v>
      </c>
      <c r="D942" s="121" t="s">
        <v>8</v>
      </c>
      <c r="E942" s="121" t="s">
        <v>8</v>
      </c>
      <c r="F942" s="119"/>
      <c r="G942" s="122">
        <v>1510.9</v>
      </c>
    </row>
    <row r="943" spans="1:7" x14ac:dyDescent="0.25">
      <c r="A943" s="123"/>
      <c r="B943" s="123"/>
      <c r="C943" s="121" t="s">
        <v>1054</v>
      </c>
      <c r="D943" s="121" t="s">
        <v>8</v>
      </c>
      <c r="E943" s="121" t="s">
        <v>8</v>
      </c>
      <c r="F943" s="119"/>
      <c r="G943" s="122">
        <v>3048.2</v>
      </c>
    </row>
    <row r="944" spans="1:7" x14ac:dyDescent="0.25">
      <c r="A944" s="123"/>
      <c r="B944" s="123"/>
      <c r="C944" s="121" t="s">
        <v>1065</v>
      </c>
      <c r="D944" s="121" t="s">
        <v>8</v>
      </c>
      <c r="E944" s="121" t="s">
        <v>8</v>
      </c>
      <c r="F944" s="119"/>
      <c r="G944" s="122">
        <v>1500</v>
      </c>
    </row>
    <row r="945" spans="1:7" x14ac:dyDescent="0.25">
      <c r="A945" s="123"/>
      <c r="B945" s="124">
        <v>43049</v>
      </c>
      <c r="C945" s="121" t="s">
        <v>23</v>
      </c>
      <c r="D945" s="121" t="s">
        <v>8</v>
      </c>
      <c r="E945" s="121" t="s">
        <v>8</v>
      </c>
      <c r="F945" s="119"/>
      <c r="G945" s="122">
        <v>0.66</v>
      </c>
    </row>
    <row r="946" spans="1:7" x14ac:dyDescent="0.25">
      <c r="A946" s="123"/>
      <c r="B946" s="123"/>
      <c r="C946" s="121" t="s">
        <v>1066</v>
      </c>
      <c r="D946" s="121" t="s">
        <v>8</v>
      </c>
      <c r="E946" s="121" t="s">
        <v>8</v>
      </c>
      <c r="F946" s="119"/>
      <c r="G946" s="122">
        <v>300</v>
      </c>
    </row>
    <row r="947" spans="1:7" x14ac:dyDescent="0.25">
      <c r="A947" s="123"/>
      <c r="B947" s="123"/>
      <c r="C947" s="121" t="s">
        <v>1067</v>
      </c>
      <c r="D947" s="121" t="s">
        <v>8</v>
      </c>
      <c r="E947" s="121" t="s">
        <v>8</v>
      </c>
      <c r="F947" s="119"/>
      <c r="G947" s="122">
        <v>700</v>
      </c>
    </row>
    <row r="948" spans="1:7" x14ac:dyDescent="0.25">
      <c r="A948" s="123"/>
      <c r="B948" s="123"/>
      <c r="C948" s="121" t="s">
        <v>1069</v>
      </c>
      <c r="D948" s="121" t="s">
        <v>8</v>
      </c>
      <c r="E948" s="121" t="s">
        <v>8</v>
      </c>
      <c r="F948" s="119"/>
      <c r="G948" s="122">
        <v>7980</v>
      </c>
    </row>
    <row r="949" spans="1:7" x14ac:dyDescent="0.25">
      <c r="A949" s="123"/>
      <c r="B949" s="123"/>
      <c r="C949" s="121" t="s">
        <v>1070</v>
      </c>
      <c r="D949" s="121" t="s">
        <v>8</v>
      </c>
      <c r="E949" s="121" t="s">
        <v>8</v>
      </c>
      <c r="F949" s="119"/>
      <c r="G949" s="122">
        <v>6130</v>
      </c>
    </row>
    <row r="950" spans="1:7" x14ac:dyDescent="0.25">
      <c r="A950" s="123"/>
      <c r="B950" s="123"/>
      <c r="C950" s="121" t="s">
        <v>1071</v>
      </c>
      <c r="D950" s="121" t="s">
        <v>8</v>
      </c>
      <c r="E950" s="121" t="s">
        <v>8</v>
      </c>
      <c r="F950" s="119"/>
      <c r="G950" s="122">
        <v>660</v>
      </c>
    </row>
    <row r="951" spans="1:7" x14ac:dyDescent="0.25">
      <c r="A951" s="123"/>
      <c r="B951" s="124">
        <v>43052</v>
      </c>
      <c r="C951" s="121" t="s">
        <v>23</v>
      </c>
      <c r="D951" s="121" t="s">
        <v>8</v>
      </c>
      <c r="E951" s="121" t="s">
        <v>8</v>
      </c>
      <c r="F951" s="119"/>
      <c r="G951" s="122">
        <v>2.85</v>
      </c>
    </row>
    <row r="952" spans="1:7" x14ac:dyDescent="0.25">
      <c r="A952" s="123"/>
      <c r="B952" s="124">
        <v>43053</v>
      </c>
      <c r="C952" s="121" t="s">
        <v>23</v>
      </c>
      <c r="D952" s="121" t="s">
        <v>8</v>
      </c>
      <c r="E952" s="121" t="s">
        <v>8</v>
      </c>
      <c r="F952" s="119"/>
      <c r="G952" s="122">
        <v>1</v>
      </c>
    </row>
    <row r="953" spans="1:7" x14ac:dyDescent="0.25">
      <c r="A953" s="123"/>
      <c r="B953" s="123"/>
      <c r="C953" s="121" t="s">
        <v>1077</v>
      </c>
      <c r="D953" s="121" t="s">
        <v>8</v>
      </c>
      <c r="E953" s="121" t="s">
        <v>8</v>
      </c>
      <c r="F953" s="119"/>
      <c r="G953" s="122">
        <v>500</v>
      </c>
    </row>
    <row r="954" spans="1:7" x14ac:dyDescent="0.25">
      <c r="A954" s="123"/>
      <c r="B954" s="124">
        <v>43054</v>
      </c>
      <c r="C954" s="121" t="s">
        <v>23</v>
      </c>
      <c r="D954" s="121" t="s">
        <v>8</v>
      </c>
      <c r="E954" s="121" t="s">
        <v>8</v>
      </c>
      <c r="F954" s="119"/>
      <c r="G954" s="122">
        <v>2.13</v>
      </c>
    </row>
    <row r="955" spans="1:7" x14ac:dyDescent="0.25">
      <c r="A955" s="123"/>
      <c r="B955" s="124">
        <v>43055</v>
      </c>
      <c r="C955" s="121" t="s">
        <v>23</v>
      </c>
      <c r="D955" s="121" t="s">
        <v>8</v>
      </c>
      <c r="E955" s="121" t="s">
        <v>8</v>
      </c>
      <c r="F955" s="119"/>
      <c r="G955" s="122">
        <v>51.01</v>
      </c>
    </row>
    <row r="956" spans="1:7" x14ac:dyDescent="0.25">
      <c r="A956" s="123"/>
      <c r="B956" s="123"/>
      <c r="C956" s="121" t="s">
        <v>1088</v>
      </c>
      <c r="D956" s="121" t="s">
        <v>8</v>
      </c>
      <c r="E956" s="121" t="s">
        <v>8</v>
      </c>
      <c r="F956" s="119"/>
      <c r="G956" s="122">
        <v>100</v>
      </c>
    </row>
    <row r="957" spans="1:7" x14ac:dyDescent="0.25">
      <c r="A957" s="123"/>
      <c r="B957" s="124">
        <v>43056</v>
      </c>
      <c r="C957" s="121" t="s">
        <v>23</v>
      </c>
      <c r="D957" s="121" t="s">
        <v>8</v>
      </c>
      <c r="E957" s="121" t="s">
        <v>8</v>
      </c>
      <c r="F957" s="119"/>
      <c r="G957" s="122">
        <v>1.05</v>
      </c>
    </row>
    <row r="958" spans="1:7" x14ac:dyDescent="0.25">
      <c r="A958" s="123"/>
      <c r="B958" s="123"/>
      <c r="C958" s="121" t="s">
        <v>638</v>
      </c>
      <c r="D958" s="121" t="s">
        <v>639</v>
      </c>
      <c r="E958" s="121" t="s">
        <v>769</v>
      </c>
      <c r="F958" s="121">
        <v>90.25</v>
      </c>
      <c r="G958" s="122">
        <v>90.25</v>
      </c>
    </row>
    <row r="959" spans="1:7" x14ac:dyDescent="0.25">
      <c r="A959" s="123"/>
      <c r="B959" s="124">
        <v>43057</v>
      </c>
      <c r="C959" s="121" t="s">
        <v>23</v>
      </c>
      <c r="D959" s="121" t="s">
        <v>8</v>
      </c>
      <c r="E959" s="121" t="s">
        <v>8</v>
      </c>
      <c r="F959" s="119"/>
      <c r="G959" s="122">
        <v>0.93</v>
      </c>
    </row>
    <row r="960" spans="1:7" x14ac:dyDescent="0.25">
      <c r="A960" s="123"/>
      <c r="B960" s="124">
        <v>43059</v>
      </c>
      <c r="C960" s="121" t="s">
        <v>638</v>
      </c>
      <c r="D960" s="121" t="s">
        <v>639</v>
      </c>
      <c r="E960" s="121" t="s">
        <v>769</v>
      </c>
      <c r="F960" s="121">
        <v>47.5</v>
      </c>
      <c r="G960" s="122">
        <v>47.5</v>
      </c>
    </row>
    <row r="961" spans="1:7" x14ac:dyDescent="0.25">
      <c r="A961" s="123"/>
      <c r="B961" s="123"/>
      <c r="C961" s="123"/>
      <c r="D961" s="123"/>
      <c r="E961" s="123"/>
      <c r="F961" s="138">
        <v>14.25</v>
      </c>
      <c r="G961" s="139">
        <v>14.25</v>
      </c>
    </row>
    <row r="962" spans="1:7" x14ac:dyDescent="0.25">
      <c r="A962" s="123"/>
      <c r="B962" s="123"/>
      <c r="C962" s="123"/>
      <c r="D962" s="123"/>
      <c r="E962" s="123"/>
      <c r="F962" s="138">
        <v>28.5</v>
      </c>
      <c r="G962" s="139">
        <v>28.5</v>
      </c>
    </row>
    <row r="963" spans="1:7" x14ac:dyDescent="0.25">
      <c r="A963" s="123"/>
      <c r="B963" s="124">
        <v>43060</v>
      </c>
      <c r="C963" s="121" t="s">
        <v>23</v>
      </c>
      <c r="D963" s="121" t="s">
        <v>8</v>
      </c>
      <c r="E963" s="121" t="s">
        <v>8</v>
      </c>
      <c r="F963" s="119"/>
      <c r="G963" s="122">
        <v>5.25</v>
      </c>
    </row>
    <row r="964" spans="1:7" x14ac:dyDescent="0.25">
      <c r="A964" s="123"/>
      <c r="B964" s="124">
        <v>43061</v>
      </c>
      <c r="C964" s="121" t="s">
        <v>23</v>
      </c>
      <c r="D964" s="121" t="s">
        <v>8</v>
      </c>
      <c r="E964" s="121" t="s">
        <v>8</v>
      </c>
      <c r="F964" s="119"/>
      <c r="G964" s="122">
        <v>4.6000000000000005</v>
      </c>
    </row>
    <row r="965" spans="1:7" x14ac:dyDescent="0.25">
      <c r="A965" s="123"/>
      <c r="B965" s="123"/>
      <c r="C965" s="121" t="s">
        <v>210</v>
      </c>
      <c r="D965" s="121" t="s">
        <v>34</v>
      </c>
      <c r="E965" s="121" t="s">
        <v>314</v>
      </c>
      <c r="F965" s="121">
        <v>500</v>
      </c>
      <c r="G965" s="122">
        <v>500</v>
      </c>
    </row>
    <row r="966" spans="1:7" x14ac:dyDescent="0.25">
      <c r="A966" s="123"/>
      <c r="B966" s="123"/>
      <c r="C966" s="121" t="s">
        <v>638</v>
      </c>
      <c r="D966" s="121" t="s">
        <v>639</v>
      </c>
      <c r="E966" s="121" t="s">
        <v>769</v>
      </c>
      <c r="F966" s="121">
        <v>38</v>
      </c>
      <c r="G966" s="122">
        <v>38</v>
      </c>
    </row>
    <row r="967" spans="1:7" x14ac:dyDescent="0.25">
      <c r="A967" s="123"/>
      <c r="B967" s="123"/>
      <c r="C967" s="121" t="s">
        <v>1094</v>
      </c>
      <c r="D967" s="121" t="s">
        <v>403</v>
      </c>
      <c r="E967" s="121" t="s">
        <v>342</v>
      </c>
      <c r="F967" s="121">
        <v>50</v>
      </c>
      <c r="G967" s="122">
        <v>50</v>
      </c>
    </row>
    <row r="968" spans="1:7" x14ac:dyDescent="0.25">
      <c r="A968" s="123"/>
      <c r="B968" s="124">
        <v>43062</v>
      </c>
      <c r="C968" s="121" t="s">
        <v>23</v>
      </c>
      <c r="D968" s="121" t="s">
        <v>8</v>
      </c>
      <c r="E968" s="121" t="s">
        <v>8</v>
      </c>
      <c r="F968" s="119"/>
      <c r="G968" s="122">
        <v>0.51</v>
      </c>
    </row>
    <row r="969" spans="1:7" x14ac:dyDescent="0.25">
      <c r="A969" s="123"/>
      <c r="B969" s="123"/>
      <c r="C969" s="121" t="s">
        <v>638</v>
      </c>
      <c r="D969" s="121" t="s">
        <v>639</v>
      </c>
      <c r="E969" s="121" t="s">
        <v>769</v>
      </c>
      <c r="F969" s="121">
        <v>38</v>
      </c>
      <c r="G969" s="122">
        <v>38</v>
      </c>
    </row>
    <row r="970" spans="1:7" x14ac:dyDescent="0.25">
      <c r="A970" s="123"/>
      <c r="B970" s="124">
        <v>43063</v>
      </c>
      <c r="C970" s="121" t="s">
        <v>23</v>
      </c>
      <c r="D970" s="121" t="s">
        <v>8</v>
      </c>
      <c r="E970" s="121" t="s">
        <v>8</v>
      </c>
      <c r="F970" s="119"/>
      <c r="G970" s="122">
        <v>0.99</v>
      </c>
    </row>
    <row r="971" spans="1:7" x14ac:dyDescent="0.25">
      <c r="A971" s="123"/>
      <c r="B971" s="124">
        <v>43066</v>
      </c>
      <c r="C971" s="121" t="s">
        <v>23</v>
      </c>
      <c r="D971" s="121" t="s">
        <v>8</v>
      </c>
      <c r="E971" s="121" t="s">
        <v>8</v>
      </c>
      <c r="F971" s="119"/>
      <c r="G971" s="122">
        <v>1.3199999999999998</v>
      </c>
    </row>
    <row r="972" spans="1:7" x14ac:dyDescent="0.25">
      <c r="A972" s="123"/>
      <c r="B972" s="124">
        <v>43067</v>
      </c>
      <c r="C972" s="121" t="s">
        <v>23</v>
      </c>
      <c r="D972" s="121" t="s">
        <v>8</v>
      </c>
      <c r="E972" s="121" t="s">
        <v>8</v>
      </c>
      <c r="F972" s="119"/>
      <c r="G972" s="122">
        <v>4.57</v>
      </c>
    </row>
    <row r="973" spans="1:7" x14ac:dyDescent="0.25">
      <c r="A973" s="123"/>
      <c r="B973" s="124">
        <v>43068</v>
      </c>
      <c r="C973" s="121" t="s">
        <v>23</v>
      </c>
      <c r="D973" s="121" t="s">
        <v>8</v>
      </c>
      <c r="E973" s="121" t="s">
        <v>8</v>
      </c>
      <c r="F973" s="119"/>
      <c r="G973" s="122">
        <v>1.9</v>
      </c>
    </row>
    <row r="974" spans="1:7" x14ac:dyDescent="0.25">
      <c r="A974" s="123"/>
      <c r="B974" s="123"/>
      <c r="C974" s="121" t="s">
        <v>638</v>
      </c>
      <c r="D974" s="121" t="s">
        <v>639</v>
      </c>
      <c r="E974" s="121" t="s">
        <v>769</v>
      </c>
      <c r="F974" s="121">
        <v>9.5</v>
      </c>
      <c r="G974" s="122">
        <v>9.5</v>
      </c>
    </row>
    <row r="975" spans="1:7" x14ac:dyDescent="0.25">
      <c r="A975" s="123"/>
      <c r="B975" s="124">
        <v>43069</v>
      </c>
      <c r="C975" s="121" t="s">
        <v>23</v>
      </c>
      <c r="D975" s="121" t="s">
        <v>8</v>
      </c>
      <c r="E975" s="121" t="s">
        <v>8</v>
      </c>
      <c r="F975" s="119"/>
      <c r="G975" s="122">
        <v>0.73</v>
      </c>
    </row>
    <row r="976" spans="1:7" x14ac:dyDescent="0.25">
      <c r="A976" s="123"/>
      <c r="B976" s="123"/>
      <c r="C976" s="121" t="s">
        <v>638</v>
      </c>
      <c r="D976" s="121" t="s">
        <v>639</v>
      </c>
      <c r="E976" s="121" t="s">
        <v>769</v>
      </c>
      <c r="F976" s="121">
        <v>95</v>
      </c>
      <c r="G976" s="122">
        <v>95</v>
      </c>
    </row>
    <row r="977" spans="1:7" x14ac:dyDescent="0.25">
      <c r="A977" s="123"/>
      <c r="B977" s="124">
        <v>43070</v>
      </c>
      <c r="C977" s="121" t="s">
        <v>23</v>
      </c>
      <c r="D977" s="121" t="s">
        <v>8</v>
      </c>
      <c r="E977" s="121" t="s">
        <v>8</v>
      </c>
      <c r="F977" s="119"/>
      <c r="G977" s="122">
        <v>2.34</v>
      </c>
    </row>
    <row r="978" spans="1:7" x14ac:dyDescent="0.25">
      <c r="A978" s="123"/>
      <c r="B978" s="123"/>
      <c r="C978" s="121" t="s">
        <v>638</v>
      </c>
      <c r="D978" s="121" t="s">
        <v>639</v>
      </c>
      <c r="E978" s="121" t="s">
        <v>769</v>
      </c>
      <c r="F978" s="121">
        <v>23.18</v>
      </c>
      <c r="G978" s="122">
        <v>23.18</v>
      </c>
    </row>
    <row r="979" spans="1:7" x14ac:dyDescent="0.25">
      <c r="A979" s="123"/>
      <c r="B979" s="123"/>
      <c r="C979" s="121" t="s">
        <v>1105</v>
      </c>
      <c r="D979" s="121" t="s">
        <v>8</v>
      </c>
      <c r="E979" s="121" t="s">
        <v>8</v>
      </c>
      <c r="F979" s="119"/>
      <c r="G979" s="122">
        <v>5400</v>
      </c>
    </row>
    <row r="980" spans="1:7" x14ac:dyDescent="0.25">
      <c r="A980" s="121" t="s">
        <v>883</v>
      </c>
      <c r="B980" s="119"/>
      <c r="C980" s="119"/>
      <c r="D980" s="119"/>
      <c r="E980" s="119"/>
      <c r="F980" s="119"/>
      <c r="G980" s="122">
        <v>67000</v>
      </c>
    </row>
    <row r="981" spans="1:7" x14ac:dyDescent="0.25">
      <c r="A981" s="121" t="s">
        <v>917</v>
      </c>
      <c r="B981" s="124">
        <v>43028</v>
      </c>
      <c r="C981" s="121" t="s">
        <v>592</v>
      </c>
      <c r="D981" s="121" t="s">
        <v>221</v>
      </c>
      <c r="E981" s="121" t="s">
        <v>8</v>
      </c>
      <c r="F981" s="119"/>
      <c r="G981" s="122">
        <v>500</v>
      </c>
    </row>
    <row r="982" spans="1:7" x14ac:dyDescent="0.25">
      <c r="A982" s="123"/>
      <c r="B982" s="123"/>
      <c r="C982" s="121" t="s">
        <v>915</v>
      </c>
      <c r="D982" s="121" t="s">
        <v>116</v>
      </c>
      <c r="E982" s="121" t="s">
        <v>8</v>
      </c>
      <c r="F982" s="119"/>
      <c r="G982" s="122">
        <v>1000</v>
      </c>
    </row>
    <row r="983" spans="1:7" x14ac:dyDescent="0.25">
      <c r="A983" s="123"/>
      <c r="B983" s="123"/>
      <c r="C983" s="121" t="s">
        <v>920</v>
      </c>
      <c r="D983" s="121" t="s">
        <v>16</v>
      </c>
      <c r="E983" s="121" t="s">
        <v>921</v>
      </c>
      <c r="F983" s="121">
        <v>90</v>
      </c>
      <c r="G983" s="122">
        <v>90</v>
      </c>
    </row>
    <row r="984" spans="1:7" x14ac:dyDescent="0.25">
      <c r="A984" s="123"/>
      <c r="B984" s="123"/>
      <c r="C984" s="121" t="s">
        <v>927</v>
      </c>
      <c r="D984" s="121" t="s">
        <v>928</v>
      </c>
      <c r="E984" s="121" t="s">
        <v>928</v>
      </c>
      <c r="F984" s="121">
        <v>300</v>
      </c>
      <c r="G984" s="122">
        <v>300</v>
      </c>
    </row>
    <row r="985" spans="1:7" x14ac:dyDescent="0.25">
      <c r="A985" s="123"/>
      <c r="B985" s="123"/>
      <c r="C985" s="121" t="s">
        <v>923</v>
      </c>
      <c r="D985" s="121" t="s">
        <v>924</v>
      </c>
      <c r="E985" s="121" t="s">
        <v>370</v>
      </c>
      <c r="F985" s="121">
        <v>3000</v>
      </c>
      <c r="G985" s="122">
        <v>3000</v>
      </c>
    </row>
    <row r="986" spans="1:7" x14ac:dyDescent="0.25">
      <c r="A986" s="123"/>
      <c r="B986" s="123"/>
      <c r="C986" s="121" t="s">
        <v>925</v>
      </c>
      <c r="D986" s="121" t="s">
        <v>27</v>
      </c>
      <c r="E986" s="121" t="s">
        <v>8</v>
      </c>
      <c r="F986" s="119"/>
      <c r="G986" s="122">
        <v>1000</v>
      </c>
    </row>
    <row r="987" spans="1:7" x14ac:dyDescent="0.25">
      <c r="A987" s="123"/>
      <c r="B987" s="123"/>
      <c r="C987" s="121" t="s">
        <v>926</v>
      </c>
      <c r="D987" s="121" t="s">
        <v>868</v>
      </c>
      <c r="E987" s="121" t="s">
        <v>8</v>
      </c>
      <c r="F987" s="119"/>
      <c r="G987" s="122">
        <v>200</v>
      </c>
    </row>
    <row r="988" spans="1:7" x14ac:dyDescent="0.25">
      <c r="A988" s="123"/>
      <c r="B988" s="123"/>
      <c r="C988" s="121" t="s">
        <v>932</v>
      </c>
      <c r="D988" s="121" t="s">
        <v>933</v>
      </c>
      <c r="E988" s="121" t="s">
        <v>8</v>
      </c>
      <c r="F988" s="119"/>
      <c r="G988" s="122">
        <v>300</v>
      </c>
    </row>
    <row r="989" spans="1:7" x14ac:dyDescent="0.25">
      <c r="A989" s="123"/>
      <c r="B989" s="123"/>
      <c r="C989" s="121" t="s">
        <v>934</v>
      </c>
      <c r="D989" s="121" t="s">
        <v>935</v>
      </c>
      <c r="E989" s="121" t="s">
        <v>936</v>
      </c>
      <c r="F989" s="121">
        <v>300</v>
      </c>
      <c r="G989" s="122">
        <v>300</v>
      </c>
    </row>
    <row r="990" spans="1:7" x14ac:dyDescent="0.25">
      <c r="A990" s="123"/>
      <c r="B990" s="123"/>
      <c r="C990" s="121" t="s">
        <v>937</v>
      </c>
      <c r="D990" s="121" t="s">
        <v>148</v>
      </c>
      <c r="E990" s="121" t="s">
        <v>8</v>
      </c>
      <c r="F990" s="119"/>
      <c r="G990" s="122">
        <v>150</v>
      </c>
    </row>
    <row r="991" spans="1:7" x14ac:dyDescent="0.25">
      <c r="A991" s="123"/>
      <c r="B991" s="124">
        <v>43031</v>
      </c>
      <c r="C991" s="121" t="s">
        <v>941</v>
      </c>
      <c r="D991" s="121" t="s">
        <v>942</v>
      </c>
      <c r="E991" s="121" t="s">
        <v>943</v>
      </c>
      <c r="F991" s="121">
        <v>100</v>
      </c>
      <c r="G991" s="122">
        <v>100</v>
      </c>
    </row>
    <row r="992" spans="1:7" x14ac:dyDescent="0.25">
      <c r="A992" s="123"/>
      <c r="B992" s="123"/>
      <c r="C992" s="121" t="s">
        <v>944</v>
      </c>
      <c r="D992" s="121" t="s">
        <v>868</v>
      </c>
      <c r="E992" s="121" t="s">
        <v>8</v>
      </c>
      <c r="F992" s="119"/>
      <c r="G992" s="122">
        <v>200</v>
      </c>
    </row>
    <row r="993" spans="1:7" x14ac:dyDescent="0.25">
      <c r="A993" s="123"/>
      <c r="B993" s="123"/>
      <c r="C993" s="121" t="s">
        <v>945</v>
      </c>
      <c r="D993" s="121" t="s">
        <v>942</v>
      </c>
      <c r="E993" s="121" t="s">
        <v>946</v>
      </c>
      <c r="F993" s="121">
        <v>200</v>
      </c>
      <c r="G993" s="122">
        <v>200</v>
      </c>
    </row>
    <row r="994" spans="1:7" x14ac:dyDescent="0.25">
      <c r="A994" s="123"/>
      <c r="B994" s="123"/>
      <c r="C994" s="121" t="s">
        <v>947</v>
      </c>
      <c r="D994" s="121" t="s">
        <v>948</v>
      </c>
      <c r="E994" s="121" t="s">
        <v>949</v>
      </c>
      <c r="F994" s="121">
        <v>300</v>
      </c>
      <c r="G994" s="122">
        <v>300</v>
      </c>
    </row>
    <row r="995" spans="1:7" x14ac:dyDescent="0.25">
      <c r="A995" s="123"/>
      <c r="B995" s="123"/>
      <c r="C995" s="121" t="s">
        <v>951</v>
      </c>
      <c r="D995" s="121" t="s">
        <v>952</v>
      </c>
      <c r="E995" s="121" t="s">
        <v>8</v>
      </c>
      <c r="F995" s="119"/>
      <c r="G995" s="122">
        <v>500</v>
      </c>
    </row>
    <row r="996" spans="1:7" x14ac:dyDescent="0.25">
      <c r="A996" s="123"/>
      <c r="B996" s="123"/>
      <c r="C996" s="121" t="s">
        <v>953</v>
      </c>
      <c r="D996" s="121" t="s">
        <v>34</v>
      </c>
      <c r="E996" s="121" t="s">
        <v>8</v>
      </c>
      <c r="F996" s="119"/>
      <c r="G996" s="122">
        <v>500</v>
      </c>
    </row>
    <row r="997" spans="1:7" x14ac:dyDescent="0.25">
      <c r="A997" s="123"/>
      <c r="B997" s="123"/>
      <c r="C997" s="121" t="s">
        <v>954</v>
      </c>
      <c r="D997" s="121" t="s">
        <v>955</v>
      </c>
      <c r="E997" s="121" t="s">
        <v>956</v>
      </c>
      <c r="F997" s="121">
        <v>1000</v>
      </c>
      <c r="G997" s="122">
        <v>1000</v>
      </c>
    </row>
    <row r="998" spans="1:7" x14ac:dyDescent="0.25">
      <c r="A998" s="123"/>
      <c r="B998" s="123"/>
      <c r="C998" s="121" t="s">
        <v>957</v>
      </c>
      <c r="D998" s="121" t="s">
        <v>868</v>
      </c>
      <c r="E998" s="121" t="s">
        <v>8</v>
      </c>
      <c r="F998" s="119"/>
      <c r="G998" s="122">
        <v>1000</v>
      </c>
    </row>
    <row r="999" spans="1:7" x14ac:dyDescent="0.25">
      <c r="A999" s="123"/>
      <c r="B999" s="123"/>
      <c r="C999" s="121" t="s">
        <v>958</v>
      </c>
      <c r="D999" s="121" t="s">
        <v>403</v>
      </c>
      <c r="E999" s="121" t="s">
        <v>959</v>
      </c>
      <c r="F999" s="121">
        <v>1000</v>
      </c>
      <c r="G999" s="122">
        <v>1000</v>
      </c>
    </row>
    <row r="1000" spans="1:7" x14ac:dyDescent="0.25">
      <c r="A1000" s="123"/>
      <c r="B1000" s="123"/>
      <c r="C1000" s="121" t="s">
        <v>960</v>
      </c>
      <c r="D1000" s="121" t="s">
        <v>8</v>
      </c>
      <c r="E1000" s="121" t="s">
        <v>8</v>
      </c>
      <c r="F1000" s="119"/>
      <c r="G1000" s="122">
        <v>500</v>
      </c>
    </row>
    <row r="1001" spans="1:7" x14ac:dyDescent="0.25">
      <c r="A1001" s="123"/>
      <c r="B1001" s="123"/>
      <c r="C1001" s="121" t="s">
        <v>961</v>
      </c>
      <c r="D1001" s="121" t="s">
        <v>50</v>
      </c>
      <c r="E1001" s="121" t="s">
        <v>8</v>
      </c>
      <c r="F1001" s="119"/>
      <c r="G1001" s="122">
        <v>500</v>
      </c>
    </row>
    <row r="1002" spans="1:7" x14ac:dyDescent="0.25">
      <c r="A1002" s="123"/>
      <c r="B1002" s="123"/>
      <c r="C1002" s="121" t="s">
        <v>962</v>
      </c>
      <c r="D1002" s="121" t="s">
        <v>963</v>
      </c>
      <c r="E1002" s="121" t="s">
        <v>8</v>
      </c>
      <c r="F1002" s="119"/>
      <c r="G1002" s="122">
        <v>2000</v>
      </c>
    </row>
    <row r="1003" spans="1:7" x14ac:dyDescent="0.25">
      <c r="A1003" s="123"/>
      <c r="B1003" s="123"/>
      <c r="C1003" s="121" t="s">
        <v>964</v>
      </c>
      <c r="D1003" s="121" t="s">
        <v>48</v>
      </c>
      <c r="E1003" s="121" t="s">
        <v>8</v>
      </c>
      <c r="F1003" s="119"/>
      <c r="G1003" s="122">
        <v>500</v>
      </c>
    </row>
    <row r="1004" spans="1:7" x14ac:dyDescent="0.25">
      <c r="A1004" s="123"/>
      <c r="B1004" s="123"/>
      <c r="C1004" s="121" t="s">
        <v>969</v>
      </c>
      <c r="D1004" s="121" t="s">
        <v>968</v>
      </c>
      <c r="E1004" s="121" t="s">
        <v>8</v>
      </c>
      <c r="F1004" s="119"/>
      <c r="G1004" s="122">
        <v>500</v>
      </c>
    </row>
    <row r="1005" spans="1:7" x14ac:dyDescent="0.25">
      <c r="A1005" s="123"/>
      <c r="B1005" s="124">
        <v>43032</v>
      </c>
      <c r="C1005" s="121" t="s">
        <v>991</v>
      </c>
      <c r="D1005" s="121" t="s">
        <v>8</v>
      </c>
      <c r="E1005" s="121" t="s">
        <v>8</v>
      </c>
      <c r="F1005" s="119"/>
      <c r="G1005" s="122">
        <v>5000</v>
      </c>
    </row>
    <row r="1006" spans="1:7" x14ac:dyDescent="0.25">
      <c r="A1006" s="123"/>
      <c r="B1006" s="123"/>
      <c r="C1006" s="121" t="s">
        <v>1004</v>
      </c>
      <c r="D1006" s="121" t="s">
        <v>8</v>
      </c>
      <c r="E1006" s="121" t="s">
        <v>8</v>
      </c>
      <c r="F1006" s="119"/>
      <c r="G1006" s="122">
        <v>5500</v>
      </c>
    </row>
    <row r="1007" spans="1:7" x14ac:dyDescent="0.25">
      <c r="A1007" s="123"/>
      <c r="B1007" s="124">
        <v>43033</v>
      </c>
      <c r="C1007" s="121" t="s">
        <v>1003</v>
      </c>
      <c r="D1007" s="121" t="s">
        <v>8</v>
      </c>
      <c r="E1007" s="121" t="s">
        <v>8</v>
      </c>
      <c r="F1007" s="119"/>
      <c r="G1007" s="122">
        <v>500</v>
      </c>
    </row>
    <row r="1008" spans="1:7" x14ac:dyDescent="0.25">
      <c r="A1008" s="123"/>
      <c r="B1008" s="123"/>
      <c r="C1008" s="121" t="s">
        <v>1009</v>
      </c>
      <c r="D1008" s="121" t="s">
        <v>181</v>
      </c>
      <c r="E1008" s="121" t="s">
        <v>8</v>
      </c>
      <c r="F1008" s="119"/>
      <c r="G1008" s="122">
        <v>100</v>
      </c>
    </row>
    <row r="1009" spans="1:7" x14ac:dyDescent="0.25">
      <c r="A1009" s="123"/>
      <c r="B1009" s="124">
        <v>43034</v>
      </c>
      <c r="C1009" s="121" t="s">
        <v>1023</v>
      </c>
      <c r="D1009" s="121" t="s">
        <v>93</v>
      </c>
      <c r="E1009" s="121" t="s">
        <v>8</v>
      </c>
      <c r="F1009" s="119"/>
      <c r="G1009" s="122">
        <v>500</v>
      </c>
    </row>
    <row r="1010" spans="1:7" x14ac:dyDescent="0.25">
      <c r="A1010" s="123"/>
      <c r="B1010" s="124">
        <v>43035</v>
      </c>
      <c r="C1010" s="121" t="s">
        <v>23</v>
      </c>
      <c r="D1010" s="121" t="s">
        <v>8</v>
      </c>
      <c r="E1010" s="121" t="s">
        <v>8</v>
      </c>
      <c r="F1010" s="119"/>
      <c r="G1010" s="122">
        <v>1000</v>
      </c>
    </row>
    <row r="1011" spans="1:7" x14ac:dyDescent="0.25">
      <c r="A1011" s="123"/>
      <c r="B1011" s="124">
        <v>43038</v>
      </c>
      <c r="C1011" s="121" t="s">
        <v>1035</v>
      </c>
      <c r="D1011" s="121" t="s">
        <v>1036</v>
      </c>
      <c r="E1011" s="121" t="s">
        <v>22</v>
      </c>
      <c r="F1011" s="121">
        <v>100</v>
      </c>
      <c r="G1011" s="122">
        <v>100</v>
      </c>
    </row>
    <row r="1012" spans="1:7" x14ac:dyDescent="0.25">
      <c r="A1012" s="123"/>
      <c r="B1012" s="124">
        <v>43039</v>
      </c>
      <c r="C1012" s="121" t="s">
        <v>638</v>
      </c>
      <c r="D1012" s="121" t="s">
        <v>630</v>
      </c>
      <c r="E1012" s="121" t="s">
        <v>1042</v>
      </c>
      <c r="F1012" s="121">
        <v>1500</v>
      </c>
      <c r="G1012" s="122">
        <v>1500</v>
      </c>
    </row>
    <row r="1013" spans="1:7" x14ac:dyDescent="0.25">
      <c r="A1013" s="123"/>
      <c r="B1013" s="123"/>
      <c r="C1013" s="121" t="s">
        <v>1043</v>
      </c>
      <c r="D1013" s="121" t="s">
        <v>8</v>
      </c>
      <c r="E1013" s="121" t="s">
        <v>8</v>
      </c>
      <c r="F1013" s="119"/>
      <c r="G1013" s="122">
        <v>3000</v>
      </c>
    </row>
    <row r="1014" spans="1:7" x14ac:dyDescent="0.25">
      <c r="A1014" s="123"/>
      <c r="B1014" s="124">
        <v>43040</v>
      </c>
      <c r="C1014" s="121" t="s">
        <v>1044</v>
      </c>
      <c r="D1014" s="121" t="s">
        <v>924</v>
      </c>
      <c r="E1014" s="121" t="s">
        <v>8</v>
      </c>
      <c r="F1014" s="119"/>
      <c r="G1014" s="122">
        <v>1000</v>
      </c>
    </row>
    <row r="1015" spans="1:7" x14ac:dyDescent="0.25">
      <c r="A1015" s="123"/>
      <c r="B1015" s="124">
        <v>43042</v>
      </c>
      <c r="C1015" s="121" t="s">
        <v>1043</v>
      </c>
      <c r="D1015" s="121" t="s">
        <v>8</v>
      </c>
      <c r="E1015" s="121" t="s">
        <v>8</v>
      </c>
      <c r="F1015" s="119"/>
      <c r="G1015" s="122">
        <v>1000</v>
      </c>
    </row>
    <row r="1016" spans="1:7" x14ac:dyDescent="0.25">
      <c r="A1016" s="123"/>
      <c r="B1016" s="123"/>
      <c r="C1016" s="121" t="s">
        <v>1046</v>
      </c>
      <c r="D1016" s="121" t="s">
        <v>8</v>
      </c>
      <c r="E1016" s="121" t="s">
        <v>8</v>
      </c>
      <c r="F1016" s="119"/>
      <c r="G1016" s="122">
        <v>500</v>
      </c>
    </row>
    <row r="1017" spans="1:7" x14ac:dyDescent="0.25">
      <c r="A1017" s="123"/>
      <c r="B1017" s="124">
        <v>43046</v>
      </c>
      <c r="C1017" s="121" t="s">
        <v>1049</v>
      </c>
      <c r="D1017" s="121" t="s">
        <v>8</v>
      </c>
      <c r="E1017" s="121" t="s">
        <v>8</v>
      </c>
      <c r="F1017" s="119"/>
      <c r="G1017" s="122">
        <v>500</v>
      </c>
    </row>
    <row r="1018" spans="1:7" x14ac:dyDescent="0.25">
      <c r="A1018" s="123"/>
      <c r="B1018" s="124">
        <v>43047</v>
      </c>
      <c r="C1018" s="121" t="s">
        <v>1055</v>
      </c>
      <c r="D1018" s="121" t="s">
        <v>1056</v>
      </c>
      <c r="E1018" s="121" t="s">
        <v>1057</v>
      </c>
      <c r="F1018" s="121">
        <v>300</v>
      </c>
      <c r="G1018" s="122">
        <v>300</v>
      </c>
    </row>
    <row r="1019" spans="1:7" x14ac:dyDescent="0.25">
      <c r="A1019" s="123"/>
      <c r="B1019" s="124">
        <v>43048</v>
      </c>
      <c r="C1019" s="121" t="s">
        <v>1043</v>
      </c>
      <c r="D1019" s="121" t="s">
        <v>8</v>
      </c>
      <c r="E1019" s="121" t="s">
        <v>8</v>
      </c>
      <c r="F1019" s="119"/>
      <c r="G1019" s="122">
        <v>3000</v>
      </c>
    </row>
    <row r="1020" spans="1:7" x14ac:dyDescent="0.25">
      <c r="A1020" s="123"/>
      <c r="B1020" s="124">
        <v>43049</v>
      </c>
      <c r="C1020" s="121" t="s">
        <v>1068</v>
      </c>
      <c r="D1020" s="121" t="s">
        <v>8</v>
      </c>
      <c r="E1020" s="121" t="s">
        <v>8</v>
      </c>
      <c r="F1020" s="119"/>
      <c r="G1020" s="122">
        <v>1000</v>
      </c>
    </row>
    <row r="1021" spans="1:7" x14ac:dyDescent="0.25">
      <c r="A1021" s="123"/>
      <c r="B1021" s="124">
        <v>43054</v>
      </c>
      <c r="C1021" s="121" t="s">
        <v>1087</v>
      </c>
      <c r="D1021" s="121" t="s">
        <v>8</v>
      </c>
      <c r="E1021" s="121" t="s">
        <v>8</v>
      </c>
      <c r="F1021" s="119"/>
      <c r="G1021" s="122">
        <v>3000</v>
      </c>
    </row>
    <row r="1022" spans="1:7" x14ac:dyDescent="0.25">
      <c r="A1022" s="123"/>
      <c r="B1022" s="124">
        <v>43063</v>
      </c>
      <c r="C1022" s="121" t="s">
        <v>1101</v>
      </c>
      <c r="D1022" s="121" t="s">
        <v>8</v>
      </c>
      <c r="E1022" s="121" t="s">
        <v>8</v>
      </c>
      <c r="F1022" s="119"/>
      <c r="G1022" s="122">
        <v>1500</v>
      </c>
    </row>
    <row r="1023" spans="1:7" x14ac:dyDescent="0.25">
      <c r="A1023" s="123"/>
      <c r="B1023" s="124">
        <v>43066</v>
      </c>
      <c r="C1023" s="121" t="s">
        <v>1102</v>
      </c>
      <c r="D1023" s="121" t="s">
        <v>8</v>
      </c>
      <c r="E1023" s="121" t="s">
        <v>8</v>
      </c>
      <c r="F1023" s="119"/>
      <c r="G1023" s="122">
        <v>2000</v>
      </c>
    </row>
    <row r="1024" spans="1:7" x14ac:dyDescent="0.25">
      <c r="A1024" s="123"/>
      <c r="B1024" s="124">
        <v>43070</v>
      </c>
      <c r="C1024" s="121" t="s">
        <v>638</v>
      </c>
      <c r="D1024" s="121" t="s">
        <v>639</v>
      </c>
      <c r="E1024" s="121" t="s">
        <v>769</v>
      </c>
      <c r="F1024" s="121">
        <v>451.82</v>
      </c>
      <c r="G1024" s="122">
        <v>451.82</v>
      </c>
    </row>
    <row r="1025" spans="1:7" x14ac:dyDescent="0.25">
      <c r="A1025" s="123"/>
      <c r="B1025" s="123"/>
      <c r="C1025" s="121" t="s">
        <v>1107</v>
      </c>
      <c r="D1025" s="121" t="s">
        <v>8</v>
      </c>
      <c r="E1025" s="121" t="s">
        <v>8</v>
      </c>
      <c r="F1025" s="119"/>
      <c r="G1025" s="122">
        <v>10533</v>
      </c>
    </row>
    <row r="1026" spans="1:7" x14ac:dyDescent="0.25">
      <c r="A1026" s="123"/>
      <c r="B1026" s="124">
        <v>43073</v>
      </c>
      <c r="C1026" s="121" t="s">
        <v>23</v>
      </c>
      <c r="D1026" s="121" t="s">
        <v>8</v>
      </c>
      <c r="E1026" s="121" t="s">
        <v>8</v>
      </c>
      <c r="F1026" s="119"/>
      <c r="G1026" s="122">
        <v>1.08</v>
      </c>
    </row>
    <row r="1027" spans="1:7" x14ac:dyDescent="0.25">
      <c r="A1027" s="123"/>
      <c r="B1027" s="123"/>
      <c r="C1027" s="121" t="s">
        <v>638</v>
      </c>
      <c r="D1027" s="121" t="s">
        <v>639</v>
      </c>
      <c r="E1027" s="121" t="s">
        <v>769</v>
      </c>
      <c r="F1027" s="121">
        <v>95</v>
      </c>
      <c r="G1027" s="122">
        <v>95</v>
      </c>
    </row>
    <row r="1028" spans="1:7" x14ac:dyDescent="0.25">
      <c r="A1028" s="123"/>
      <c r="B1028" s="123"/>
      <c r="C1028" s="123"/>
      <c r="D1028" s="123"/>
      <c r="E1028" s="123"/>
      <c r="F1028" s="138">
        <v>18.05</v>
      </c>
      <c r="G1028" s="139">
        <v>18.05</v>
      </c>
    </row>
    <row r="1029" spans="1:7" x14ac:dyDescent="0.25">
      <c r="A1029" s="123"/>
      <c r="B1029" s="124">
        <v>43074</v>
      </c>
      <c r="C1029" s="121" t="s">
        <v>638</v>
      </c>
      <c r="D1029" s="121" t="s">
        <v>639</v>
      </c>
      <c r="E1029" s="121" t="s">
        <v>769</v>
      </c>
      <c r="F1029" s="121">
        <v>17.100000000000001</v>
      </c>
      <c r="G1029" s="122">
        <v>17.100000000000001</v>
      </c>
    </row>
    <row r="1030" spans="1:7" x14ac:dyDescent="0.25">
      <c r="A1030" s="123"/>
      <c r="B1030" s="123"/>
      <c r="C1030" s="121" t="s">
        <v>1109</v>
      </c>
      <c r="D1030" s="121" t="s">
        <v>8</v>
      </c>
      <c r="E1030" s="121" t="s">
        <v>8</v>
      </c>
      <c r="F1030" s="119"/>
      <c r="G1030" s="122">
        <v>100</v>
      </c>
    </row>
    <row r="1031" spans="1:7" x14ac:dyDescent="0.25">
      <c r="A1031" s="123"/>
      <c r="B1031" s="124">
        <v>43075</v>
      </c>
      <c r="C1031" s="121" t="s">
        <v>638</v>
      </c>
      <c r="D1031" s="121" t="s">
        <v>639</v>
      </c>
      <c r="E1031" s="121" t="s">
        <v>769</v>
      </c>
      <c r="F1031" s="121">
        <v>47.5</v>
      </c>
      <c r="G1031" s="122">
        <v>47.5</v>
      </c>
    </row>
    <row r="1032" spans="1:7" x14ac:dyDescent="0.25">
      <c r="A1032" s="123"/>
      <c r="B1032" s="123"/>
      <c r="C1032" s="121" t="s">
        <v>1110</v>
      </c>
      <c r="D1032" s="121" t="s">
        <v>8</v>
      </c>
      <c r="E1032" s="121" t="s">
        <v>8</v>
      </c>
      <c r="F1032" s="119"/>
      <c r="G1032" s="122">
        <v>1000</v>
      </c>
    </row>
    <row r="1033" spans="1:7" x14ac:dyDescent="0.25">
      <c r="A1033" s="123"/>
      <c r="B1033" s="124">
        <v>43076</v>
      </c>
      <c r="C1033" s="121" t="s">
        <v>638</v>
      </c>
      <c r="D1033" s="121" t="s">
        <v>639</v>
      </c>
      <c r="E1033" s="121" t="s">
        <v>769</v>
      </c>
      <c r="F1033" s="121">
        <v>19</v>
      </c>
      <c r="G1033" s="122">
        <v>19</v>
      </c>
    </row>
    <row r="1034" spans="1:7" x14ac:dyDescent="0.25">
      <c r="A1034" s="123"/>
      <c r="B1034" s="123"/>
      <c r="C1034" s="121" t="s">
        <v>1116</v>
      </c>
      <c r="D1034" s="121" t="s">
        <v>8</v>
      </c>
      <c r="E1034" s="121" t="s">
        <v>8</v>
      </c>
      <c r="F1034" s="119"/>
      <c r="G1034" s="122">
        <v>3000</v>
      </c>
    </row>
    <row r="1035" spans="1:7" x14ac:dyDescent="0.25">
      <c r="A1035" s="123"/>
      <c r="B1035" s="123"/>
      <c r="C1035" s="121" t="s">
        <v>1117</v>
      </c>
      <c r="D1035" s="121" t="s">
        <v>8</v>
      </c>
      <c r="E1035" s="121" t="s">
        <v>8</v>
      </c>
      <c r="F1035" s="119"/>
      <c r="G1035" s="122">
        <v>2700</v>
      </c>
    </row>
    <row r="1036" spans="1:7" x14ac:dyDescent="0.25">
      <c r="A1036" s="123"/>
      <c r="B1036" s="124">
        <v>43077</v>
      </c>
      <c r="C1036" s="121" t="s">
        <v>1118</v>
      </c>
      <c r="D1036" s="121" t="s">
        <v>8</v>
      </c>
      <c r="E1036" s="121" t="s">
        <v>8</v>
      </c>
      <c r="F1036" s="119"/>
      <c r="G1036" s="122">
        <v>1100</v>
      </c>
    </row>
    <row r="1037" spans="1:7" x14ac:dyDescent="0.25">
      <c r="A1037" s="123"/>
      <c r="B1037" s="124">
        <v>43080</v>
      </c>
      <c r="C1037" s="121" t="s">
        <v>1126</v>
      </c>
      <c r="D1037" s="121" t="s">
        <v>8</v>
      </c>
      <c r="E1037" s="121" t="s">
        <v>8</v>
      </c>
      <c r="F1037" s="119"/>
      <c r="G1037" s="122">
        <v>1700</v>
      </c>
    </row>
    <row r="1038" spans="1:7" x14ac:dyDescent="0.25">
      <c r="A1038" s="123"/>
      <c r="B1038" s="123"/>
      <c r="C1038" s="121" t="s">
        <v>1129</v>
      </c>
      <c r="D1038" s="121" t="s">
        <v>8</v>
      </c>
      <c r="E1038" s="121" t="s">
        <v>8</v>
      </c>
      <c r="F1038" s="119"/>
      <c r="G1038" s="122">
        <v>2577.4499999999998</v>
      </c>
    </row>
    <row r="1039" spans="1:7" x14ac:dyDescent="0.25">
      <c r="A1039" s="121" t="s">
        <v>922</v>
      </c>
      <c r="B1039" s="119"/>
      <c r="C1039" s="119"/>
      <c r="D1039" s="119"/>
      <c r="E1039" s="119"/>
      <c r="F1039" s="119"/>
      <c r="G1039" s="122">
        <v>70000</v>
      </c>
    </row>
    <row r="1040" spans="1:7" x14ac:dyDescent="0.25">
      <c r="A1040" s="121" t="s">
        <v>971</v>
      </c>
      <c r="B1040" s="124">
        <v>43031</v>
      </c>
      <c r="C1040" s="121" t="s">
        <v>8</v>
      </c>
      <c r="D1040" s="121" t="s">
        <v>51</v>
      </c>
      <c r="E1040" s="121" t="s">
        <v>8</v>
      </c>
      <c r="F1040" s="119"/>
      <c r="G1040" s="122">
        <v>300</v>
      </c>
    </row>
    <row r="1041" spans="1:7" x14ac:dyDescent="0.25">
      <c r="A1041" s="123"/>
      <c r="B1041" s="123"/>
      <c r="C1041" s="121" t="s">
        <v>598</v>
      </c>
      <c r="D1041" s="121" t="s">
        <v>161</v>
      </c>
      <c r="E1041" s="121" t="s">
        <v>8</v>
      </c>
      <c r="F1041" s="119"/>
      <c r="G1041" s="122">
        <v>200</v>
      </c>
    </row>
    <row r="1042" spans="1:7" x14ac:dyDescent="0.25">
      <c r="A1042" s="123"/>
      <c r="B1042" s="123"/>
      <c r="C1042" s="121" t="s">
        <v>973</v>
      </c>
      <c r="D1042" s="121" t="s">
        <v>974</v>
      </c>
      <c r="E1042" s="121" t="s">
        <v>8</v>
      </c>
      <c r="F1042" s="119"/>
      <c r="G1042" s="122">
        <v>500</v>
      </c>
    </row>
    <row r="1043" spans="1:7" x14ac:dyDescent="0.25">
      <c r="A1043" s="123"/>
      <c r="B1043" s="123"/>
      <c r="C1043" s="121" t="s">
        <v>976</v>
      </c>
      <c r="D1043" s="121" t="s">
        <v>542</v>
      </c>
      <c r="E1043" s="121" t="s">
        <v>8</v>
      </c>
      <c r="F1043" s="119"/>
      <c r="G1043" s="122">
        <v>300</v>
      </c>
    </row>
    <row r="1044" spans="1:7" x14ac:dyDescent="0.25">
      <c r="A1044" s="123"/>
      <c r="B1044" s="123"/>
      <c r="C1044" s="121" t="s">
        <v>977</v>
      </c>
      <c r="D1044" s="121" t="s">
        <v>978</v>
      </c>
      <c r="E1044" s="121" t="s">
        <v>8</v>
      </c>
      <c r="F1044" s="119"/>
      <c r="G1044" s="122">
        <v>500</v>
      </c>
    </row>
    <row r="1045" spans="1:7" x14ac:dyDescent="0.25">
      <c r="A1045" s="123"/>
      <c r="B1045" s="123"/>
      <c r="C1045" s="121" t="s">
        <v>979</v>
      </c>
      <c r="D1045" s="121" t="s">
        <v>98</v>
      </c>
      <c r="E1045" s="121" t="s">
        <v>8</v>
      </c>
      <c r="F1045" s="119"/>
      <c r="G1045" s="122">
        <v>200</v>
      </c>
    </row>
    <row r="1046" spans="1:7" x14ac:dyDescent="0.25">
      <c r="A1046" s="123"/>
      <c r="B1046" s="123"/>
      <c r="C1046" s="121" t="s">
        <v>995</v>
      </c>
      <c r="D1046" s="121" t="s">
        <v>996</v>
      </c>
      <c r="E1046" s="121" t="s">
        <v>8</v>
      </c>
      <c r="F1046" s="119"/>
      <c r="G1046" s="122">
        <v>500</v>
      </c>
    </row>
    <row r="1047" spans="1:7" x14ac:dyDescent="0.25">
      <c r="A1047" s="123"/>
      <c r="B1047" s="123"/>
      <c r="C1047" s="121" t="s">
        <v>997</v>
      </c>
      <c r="D1047" s="121" t="s">
        <v>998</v>
      </c>
      <c r="E1047" s="121" t="s">
        <v>8</v>
      </c>
      <c r="F1047" s="119"/>
      <c r="G1047" s="122">
        <v>300</v>
      </c>
    </row>
    <row r="1048" spans="1:7" x14ac:dyDescent="0.25">
      <c r="A1048" s="123"/>
      <c r="B1048" s="123"/>
      <c r="C1048" s="121" t="s">
        <v>999</v>
      </c>
      <c r="D1048" s="121" t="s">
        <v>1000</v>
      </c>
      <c r="E1048" s="121" t="s">
        <v>8</v>
      </c>
      <c r="F1048" s="119"/>
      <c r="G1048" s="122">
        <v>500</v>
      </c>
    </row>
    <row r="1049" spans="1:7" x14ac:dyDescent="0.25">
      <c r="A1049" s="123"/>
      <c r="B1049" s="123"/>
      <c r="C1049" s="121" t="s">
        <v>1001</v>
      </c>
      <c r="D1049" s="121" t="s">
        <v>394</v>
      </c>
      <c r="E1049" s="121" t="s">
        <v>8</v>
      </c>
      <c r="F1049" s="119"/>
      <c r="G1049" s="122">
        <v>200</v>
      </c>
    </row>
    <row r="1050" spans="1:7" x14ac:dyDescent="0.25">
      <c r="A1050" s="123"/>
      <c r="B1050" s="124">
        <v>43032</v>
      </c>
      <c r="C1050" s="121" t="s">
        <v>993</v>
      </c>
      <c r="D1050" s="121" t="s">
        <v>994</v>
      </c>
      <c r="E1050" s="121" t="s">
        <v>681</v>
      </c>
      <c r="F1050" s="121">
        <v>1000</v>
      </c>
      <c r="G1050" s="122">
        <v>1000</v>
      </c>
    </row>
    <row r="1051" spans="1:7" x14ac:dyDescent="0.25">
      <c r="A1051" s="123"/>
      <c r="B1051" s="123"/>
      <c r="C1051" s="121" t="s">
        <v>992</v>
      </c>
      <c r="D1051" s="121" t="s">
        <v>8</v>
      </c>
      <c r="E1051" s="121" t="s">
        <v>8</v>
      </c>
      <c r="F1051" s="119"/>
      <c r="G1051" s="122">
        <v>300</v>
      </c>
    </row>
    <row r="1052" spans="1:7" x14ac:dyDescent="0.25">
      <c r="A1052" s="123"/>
      <c r="B1052" s="124">
        <v>43033</v>
      </c>
      <c r="C1052" s="121" t="s">
        <v>526</v>
      </c>
      <c r="D1052" s="121" t="s">
        <v>141</v>
      </c>
      <c r="E1052" s="121" t="s">
        <v>8</v>
      </c>
      <c r="F1052" s="119"/>
      <c r="G1052" s="122">
        <v>500</v>
      </c>
    </row>
    <row r="1053" spans="1:7" x14ac:dyDescent="0.25">
      <c r="A1053" s="123"/>
      <c r="B1053" s="123"/>
      <c r="C1053" s="121" t="s">
        <v>1003</v>
      </c>
      <c r="D1053" s="121" t="s">
        <v>8</v>
      </c>
      <c r="E1053" s="121" t="s">
        <v>8</v>
      </c>
      <c r="F1053" s="119"/>
      <c r="G1053" s="122">
        <v>1000</v>
      </c>
    </row>
    <row r="1054" spans="1:7" x14ac:dyDescent="0.25">
      <c r="A1054" s="123"/>
      <c r="B1054" s="123"/>
      <c r="C1054" s="121" t="s">
        <v>1006</v>
      </c>
      <c r="D1054" s="121" t="s">
        <v>1007</v>
      </c>
      <c r="E1054" s="121" t="s">
        <v>8</v>
      </c>
      <c r="F1054" s="119"/>
      <c r="G1054" s="122">
        <v>1000</v>
      </c>
    </row>
    <row r="1055" spans="1:7" x14ac:dyDescent="0.25">
      <c r="A1055" s="123"/>
      <c r="B1055" s="123"/>
      <c r="C1055" s="121" t="s">
        <v>1014</v>
      </c>
      <c r="D1055" s="121" t="s">
        <v>1015</v>
      </c>
      <c r="E1055" s="121" t="s">
        <v>8</v>
      </c>
      <c r="F1055" s="119"/>
      <c r="G1055" s="122">
        <v>300</v>
      </c>
    </row>
    <row r="1056" spans="1:7" x14ac:dyDescent="0.25">
      <c r="A1056" s="123"/>
      <c r="B1056" s="123"/>
      <c r="C1056" s="121" t="s">
        <v>1018</v>
      </c>
      <c r="D1056" s="121" t="s">
        <v>98</v>
      </c>
      <c r="E1056" s="121" t="s">
        <v>8</v>
      </c>
      <c r="F1056" s="119"/>
      <c r="G1056" s="122">
        <v>200</v>
      </c>
    </row>
    <row r="1057" spans="1:7" x14ac:dyDescent="0.25">
      <c r="A1057" s="123"/>
      <c r="B1057" s="123"/>
      <c r="C1057" s="121" t="s">
        <v>1019</v>
      </c>
      <c r="D1057" s="121" t="s">
        <v>1020</v>
      </c>
      <c r="E1057" s="121" t="s">
        <v>8</v>
      </c>
      <c r="F1057" s="119"/>
      <c r="G1057" s="122">
        <v>200</v>
      </c>
    </row>
    <row r="1058" spans="1:7" x14ac:dyDescent="0.25">
      <c r="A1058" s="123"/>
      <c r="B1058" s="123"/>
      <c r="C1058" s="121" t="s">
        <v>1021</v>
      </c>
      <c r="D1058" s="121" t="s">
        <v>48</v>
      </c>
      <c r="E1058" s="121" t="s">
        <v>8</v>
      </c>
      <c r="F1058" s="119"/>
      <c r="G1058" s="122">
        <v>100</v>
      </c>
    </row>
    <row r="1059" spans="1:7" x14ac:dyDescent="0.25">
      <c r="A1059" s="123"/>
      <c r="B1059" s="123"/>
      <c r="C1059" s="121" t="s">
        <v>1022</v>
      </c>
      <c r="D1059" s="121" t="s">
        <v>106</v>
      </c>
      <c r="E1059" s="121" t="s">
        <v>8</v>
      </c>
      <c r="F1059" s="119"/>
      <c r="G1059" s="122">
        <v>300</v>
      </c>
    </row>
    <row r="1060" spans="1:7" x14ac:dyDescent="0.25">
      <c r="A1060" s="123"/>
      <c r="B1060" s="124">
        <v>43034</v>
      </c>
      <c r="C1060" s="121" t="s">
        <v>1005</v>
      </c>
      <c r="D1060" s="121" t="s">
        <v>8</v>
      </c>
      <c r="E1060" s="121" t="s">
        <v>8</v>
      </c>
      <c r="F1060" s="119"/>
      <c r="G1060" s="122">
        <v>30</v>
      </c>
    </row>
    <row r="1061" spans="1:7" x14ac:dyDescent="0.25">
      <c r="A1061" s="123"/>
      <c r="B1061" s="123"/>
      <c r="C1061" s="121" t="s">
        <v>1024</v>
      </c>
      <c r="D1061" s="121" t="s">
        <v>91</v>
      </c>
      <c r="E1061" s="121" t="s">
        <v>8</v>
      </c>
      <c r="F1061" s="119"/>
      <c r="G1061" s="122">
        <v>300</v>
      </c>
    </row>
    <row r="1062" spans="1:7" x14ac:dyDescent="0.25">
      <c r="A1062" s="123"/>
      <c r="B1062" s="123"/>
      <c r="C1062" s="121" t="s">
        <v>1025</v>
      </c>
      <c r="D1062" s="121" t="s">
        <v>889</v>
      </c>
      <c r="E1062" s="121" t="s">
        <v>8</v>
      </c>
      <c r="F1062" s="119"/>
      <c r="G1062" s="122">
        <v>1000</v>
      </c>
    </row>
    <row r="1063" spans="1:7" x14ac:dyDescent="0.25">
      <c r="A1063" s="123"/>
      <c r="B1063" s="124">
        <v>43035</v>
      </c>
      <c r="C1063" s="121" t="s">
        <v>1028</v>
      </c>
      <c r="D1063" s="121" t="s">
        <v>542</v>
      </c>
      <c r="E1063" s="121" t="s">
        <v>8</v>
      </c>
      <c r="F1063" s="119"/>
      <c r="G1063" s="122">
        <v>2000</v>
      </c>
    </row>
    <row r="1064" spans="1:7" x14ac:dyDescent="0.25">
      <c r="A1064" s="123"/>
      <c r="B1064" s="124">
        <v>43038</v>
      </c>
      <c r="C1064" s="121" t="s">
        <v>1030</v>
      </c>
      <c r="D1064" s="121" t="s">
        <v>8</v>
      </c>
      <c r="E1064" s="121" t="s">
        <v>8</v>
      </c>
      <c r="F1064" s="119"/>
      <c r="G1064" s="122">
        <v>50</v>
      </c>
    </row>
    <row r="1065" spans="1:7" x14ac:dyDescent="0.25">
      <c r="A1065" s="123"/>
      <c r="B1065" s="123"/>
      <c r="C1065" s="121" t="s">
        <v>1031</v>
      </c>
      <c r="D1065" s="121" t="s">
        <v>8</v>
      </c>
      <c r="E1065" s="121" t="s">
        <v>8</v>
      </c>
      <c r="F1065" s="119"/>
      <c r="G1065" s="122">
        <v>100</v>
      </c>
    </row>
    <row r="1066" spans="1:7" x14ac:dyDescent="0.25">
      <c r="A1066" s="123"/>
      <c r="B1066" s="124">
        <v>43076</v>
      </c>
      <c r="C1066" s="121" t="s">
        <v>1117</v>
      </c>
      <c r="D1066" s="121" t="s">
        <v>8</v>
      </c>
      <c r="E1066" s="121" t="s">
        <v>8</v>
      </c>
      <c r="F1066" s="119"/>
      <c r="G1066" s="122">
        <v>500</v>
      </c>
    </row>
    <row r="1067" spans="1:7" x14ac:dyDescent="0.25">
      <c r="A1067" s="123"/>
      <c r="B1067" s="124">
        <v>43080</v>
      </c>
      <c r="C1067" s="121" t="s">
        <v>23</v>
      </c>
      <c r="D1067" s="121" t="s">
        <v>8</v>
      </c>
      <c r="E1067" s="121" t="s">
        <v>8</v>
      </c>
      <c r="F1067" s="119"/>
      <c r="G1067" s="122">
        <v>0.53</v>
      </c>
    </row>
    <row r="1068" spans="1:7" x14ac:dyDescent="0.25">
      <c r="A1068" s="123"/>
      <c r="B1068" s="123"/>
      <c r="C1068" s="121" t="s">
        <v>1125</v>
      </c>
      <c r="D1068" s="121" t="s">
        <v>8</v>
      </c>
      <c r="E1068" s="121" t="s">
        <v>8</v>
      </c>
      <c r="F1068" s="119"/>
      <c r="G1068" s="122">
        <v>100</v>
      </c>
    </row>
    <row r="1069" spans="1:7" x14ac:dyDescent="0.25">
      <c r="A1069" s="123"/>
      <c r="B1069" s="123"/>
      <c r="C1069" s="121" t="s">
        <v>1127</v>
      </c>
      <c r="D1069" s="121" t="s">
        <v>8</v>
      </c>
      <c r="E1069" s="121" t="s">
        <v>8</v>
      </c>
      <c r="F1069" s="119"/>
      <c r="G1069" s="122">
        <v>100</v>
      </c>
    </row>
    <row r="1070" spans="1:7" x14ac:dyDescent="0.25">
      <c r="A1070" s="123"/>
      <c r="B1070" s="123"/>
      <c r="C1070" s="121" t="s">
        <v>1129</v>
      </c>
      <c r="D1070" s="121" t="s">
        <v>8</v>
      </c>
      <c r="E1070" s="121" t="s">
        <v>8</v>
      </c>
      <c r="F1070" s="119"/>
      <c r="G1070" s="122">
        <v>422.55000000000018</v>
      </c>
    </row>
    <row r="1071" spans="1:7" x14ac:dyDescent="0.25">
      <c r="A1071" s="123"/>
      <c r="B1071" s="123"/>
      <c r="C1071" s="121" t="s">
        <v>1130</v>
      </c>
      <c r="D1071" s="121" t="s">
        <v>8</v>
      </c>
      <c r="E1071" s="121" t="s">
        <v>8</v>
      </c>
      <c r="F1071" s="119"/>
      <c r="G1071" s="122">
        <v>17542.89</v>
      </c>
    </row>
    <row r="1072" spans="1:7" x14ac:dyDescent="0.25">
      <c r="A1072" s="123"/>
      <c r="B1072" s="124">
        <v>43082</v>
      </c>
      <c r="C1072" s="121" t="s">
        <v>23</v>
      </c>
      <c r="D1072" s="121" t="s">
        <v>8</v>
      </c>
      <c r="E1072" s="121" t="s">
        <v>8</v>
      </c>
      <c r="F1072" s="119"/>
      <c r="G1072" s="122">
        <v>1.7200000000000002</v>
      </c>
    </row>
    <row r="1073" spans="1:7" x14ac:dyDescent="0.25">
      <c r="A1073" s="123"/>
      <c r="B1073" s="124">
        <v>43083</v>
      </c>
      <c r="C1073" s="121" t="s">
        <v>23</v>
      </c>
      <c r="D1073" s="121" t="s">
        <v>8</v>
      </c>
      <c r="E1073" s="121" t="s">
        <v>8</v>
      </c>
      <c r="F1073" s="119"/>
      <c r="G1073" s="122">
        <v>0.55000000000000004</v>
      </c>
    </row>
    <row r="1074" spans="1:7" x14ac:dyDescent="0.25">
      <c r="A1074" s="123"/>
      <c r="B1074" s="123"/>
      <c r="C1074" s="121" t="s">
        <v>638</v>
      </c>
      <c r="D1074" s="121" t="s">
        <v>639</v>
      </c>
      <c r="E1074" s="121" t="s">
        <v>769</v>
      </c>
      <c r="F1074" s="121">
        <v>95</v>
      </c>
      <c r="G1074" s="122">
        <v>95</v>
      </c>
    </row>
    <row r="1075" spans="1:7" x14ac:dyDescent="0.25">
      <c r="A1075" s="123"/>
      <c r="B1075" s="124">
        <v>43084</v>
      </c>
      <c r="C1075" s="121" t="s">
        <v>23</v>
      </c>
      <c r="D1075" s="121" t="s">
        <v>8</v>
      </c>
      <c r="E1075" s="121" t="s">
        <v>8</v>
      </c>
      <c r="F1075" s="119"/>
      <c r="G1075" s="122">
        <v>1.37</v>
      </c>
    </row>
    <row r="1076" spans="1:7" x14ac:dyDescent="0.25">
      <c r="A1076" s="123"/>
      <c r="B1076" s="123"/>
      <c r="C1076" s="121" t="s">
        <v>1133</v>
      </c>
      <c r="D1076" s="121" t="s">
        <v>8</v>
      </c>
      <c r="E1076" s="121" t="s">
        <v>8</v>
      </c>
      <c r="F1076" s="119"/>
      <c r="G1076" s="122">
        <v>4300</v>
      </c>
    </row>
    <row r="1077" spans="1:7" x14ac:dyDescent="0.25">
      <c r="A1077" s="123"/>
      <c r="B1077" s="124">
        <v>43086</v>
      </c>
      <c r="C1077" s="121" t="s">
        <v>23</v>
      </c>
      <c r="D1077" s="121" t="s">
        <v>8</v>
      </c>
      <c r="E1077" s="121" t="s">
        <v>8</v>
      </c>
      <c r="F1077" s="119"/>
      <c r="G1077" s="122">
        <v>6.2799999999999994</v>
      </c>
    </row>
    <row r="1078" spans="1:7" x14ac:dyDescent="0.25">
      <c r="A1078" s="123"/>
      <c r="B1078" s="124">
        <v>43087</v>
      </c>
      <c r="C1078" s="121" t="s">
        <v>638</v>
      </c>
      <c r="D1078" s="121" t="s">
        <v>639</v>
      </c>
      <c r="E1078" s="121" t="s">
        <v>769</v>
      </c>
      <c r="F1078" s="121">
        <v>47.5</v>
      </c>
      <c r="G1078" s="122">
        <v>47.5</v>
      </c>
    </row>
    <row r="1079" spans="1:7" x14ac:dyDescent="0.25">
      <c r="A1079" s="123"/>
      <c r="B1079" s="123"/>
      <c r="C1079" s="121" t="s">
        <v>1134</v>
      </c>
      <c r="D1079" s="121" t="s">
        <v>8</v>
      </c>
      <c r="E1079" s="121" t="s">
        <v>8</v>
      </c>
      <c r="F1079" s="119"/>
      <c r="G1079" s="122">
        <v>4500</v>
      </c>
    </row>
    <row r="1080" spans="1:7" x14ac:dyDescent="0.25">
      <c r="A1080" s="123"/>
      <c r="B1080" s="123"/>
      <c r="C1080" s="121" t="s">
        <v>1141</v>
      </c>
      <c r="D1080" s="121" t="s">
        <v>8</v>
      </c>
      <c r="E1080" s="121" t="s">
        <v>8</v>
      </c>
      <c r="F1080" s="119"/>
      <c r="G1080" s="122">
        <v>7000</v>
      </c>
    </row>
    <row r="1081" spans="1:7" x14ac:dyDescent="0.25">
      <c r="A1081" s="123"/>
      <c r="B1081" s="123"/>
      <c r="C1081" s="121" t="s">
        <v>1142</v>
      </c>
      <c r="D1081" s="121" t="s">
        <v>8</v>
      </c>
      <c r="E1081" s="121" t="s">
        <v>8</v>
      </c>
      <c r="F1081" s="119"/>
      <c r="G1081" s="122">
        <v>400</v>
      </c>
    </row>
    <row r="1082" spans="1:7" x14ac:dyDescent="0.25">
      <c r="A1082" s="123"/>
      <c r="B1082" s="124">
        <v>43088</v>
      </c>
      <c r="C1082" s="121" t="s">
        <v>638</v>
      </c>
      <c r="D1082" s="121" t="s">
        <v>639</v>
      </c>
      <c r="E1082" s="121" t="s">
        <v>769</v>
      </c>
      <c r="F1082" s="121">
        <v>9.5</v>
      </c>
      <c r="G1082" s="122">
        <v>9.5</v>
      </c>
    </row>
    <row r="1083" spans="1:7" x14ac:dyDescent="0.25">
      <c r="A1083" s="123"/>
      <c r="B1083" s="123"/>
      <c r="C1083" s="121" t="s">
        <v>1143</v>
      </c>
      <c r="D1083" s="121" t="s">
        <v>8</v>
      </c>
      <c r="E1083" s="121" t="s">
        <v>8</v>
      </c>
      <c r="F1083" s="119"/>
      <c r="G1083" s="122">
        <v>2630</v>
      </c>
    </row>
    <row r="1084" spans="1:7" x14ac:dyDescent="0.25">
      <c r="A1084" s="123"/>
      <c r="B1084" s="123"/>
      <c r="C1084" s="121" t="s">
        <v>1144</v>
      </c>
      <c r="D1084" s="121" t="s">
        <v>8</v>
      </c>
      <c r="E1084" s="121" t="s">
        <v>8</v>
      </c>
      <c r="F1084" s="119"/>
      <c r="G1084" s="122">
        <v>15425</v>
      </c>
    </row>
    <row r="1085" spans="1:7" x14ac:dyDescent="0.25">
      <c r="A1085" s="123"/>
      <c r="B1085" s="123"/>
      <c r="C1085" s="121" t="s">
        <v>1145</v>
      </c>
      <c r="D1085" s="121" t="s">
        <v>8</v>
      </c>
      <c r="E1085" s="121" t="s">
        <v>8</v>
      </c>
      <c r="F1085" s="119"/>
      <c r="G1085" s="122">
        <v>9850</v>
      </c>
    </row>
    <row r="1086" spans="1:7" x14ac:dyDescent="0.25">
      <c r="A1086" s="123"/>
      <c r="B1086" s="124">
        <v>43089</v>
      </c>
      <c r="C1086" s="121" t="s">
        <v>23</v>
      </c>
      <c r="D1086" s="121" t="s">
        <v>8</v>
      </c>
      <c r="E1086" s="121" t="s">
        <v>8</v>
      </c>
      <c r="F1086" s="119"/>
      <c r="G1086" s="122">
        <v>3.92</v>
      </c>
    </row>
    <row r="1087" spans="1:7" x14ac:dyDescent="0.25">
      <c r="A1087" s="123"/>
      <c r="B1087" s="123"/>
      <c r="C1087" s="121" t="s">
        <v>638</v>
      </c>
      <c r="D1087" s="121" t="s">
        <v>639</v>
      </c>
      <c r="E1087" s="121" t="s">
        <v>769</v>
      </c>
      <c r="F1087" s="121">
        <v>47.5</v>
      </c>
      <c r="G1087" s="122">
        <v>47.5</v>
      </c>
    </row>
    <row r="1088" spans="1:7" x14ac:dyDescent="0.25">
      <c r="A1088" s="123"/>
      <c r="B1088" s="123"/>
      <c r="C1088" s="121" t="s">
        <v>1146</v>
      </c>
      <c r="D1088" s="121" t="s">
        <v>8</v>
      </c>
      <c r="E1088" s="121" t="s">
        <v>8</v>
      </c>
      <c r="F1088" s="119"/>
      <c r="G1088" s="122">
        <v>1000</v>
      </c>
    </row>
    <row r="1089" spans="1:7" x14ac:dyDescent="0.25">
      <c r="A1089" s="123"/>
      <c r="B1089" s="124">
        <v>43090</v>
      </c>
      <c r="C1089" s="121" t="s">
        <v>23</v>
      </c>
      <c r="D1089" s="121" t="s">
        <v>8</v>
      </c>
      <c r="E1089" s="121" t="s">
        <v>8</v>
      </c>
      <c r="F1089" s="119"/>
      <c r="G1089" s="122">
        <v>0.8899999999999999</v>
      </c>
    </row>
    <row r="1090" spans="1:7" x14ac:dyDescent="0.25">
      <c r="A1090" s="123"/>
      <c r="B1090" s="123"/>
      <c r="C1090" s="121" t="s">
        <v>1147</v>
      </c>
      <c r="D1090" s="121" t="s">
        <v>1148</v>
      </c>
      <c r="E1090" s="121" t="s">
        <v>1149</v>
      </c>
      <c r="F1090" s="121">
        <v>200</v>
      </c>
      <c r="G1090" s="122">
        <v>200</v>
      </c>
    </row>
    <row r="1091" spans="1:7" x14ac:dyDescent="0.25">
      <c r="A1091" s="123"/>
      <c r="B1091" s="124">
        <v>43091</v>
      </c>
      <c r="C1091" s="121" t="s">
        <v>23</v>
      </c>
      <c r="D1091" s="121" t="s">
        <v>8</v>
      </c>
      <c r="E1091" s="121" t="s">
        <v>8</v>
      </c>
      <c r="F1091" s="119"/>
      <c r="G1091" s="122">
        <v>2.33</v>
      </c>
    </row>
    <row r="1092" spans="1:7" x14ac:dyDescent="0.25">
      <c r="A1092" s="123"/>
      <c r="B1092" s="123"/>
      <c r="C1092" s="121" t="s">
        <v>638</v>
      </c>
      <c r="D1092" s="121" t="s">
        <v>639</v>
      </c>
      <c r="E1092" s="121" t="s">
        <v>769</v>
      </c>
      <c r="F1092" s="121">
        <v>114</v>
      </c>
      <c r="G1092" s="122">
        <v>114</v>
      </c>
    </row>
    <row r="1093" spans="1:7" x14ac:dyDescent="0.25">
      <c r="A1093" s="123"/>
      <c r="B1093" s="124">
        <v>43093</v>
      </c>
      <c r="C1093" s="121" t="s">
        <v>23</v>
      </c>
      <c r="D1093" s="121" t="s">
        <v>8</v>
      </c>
      <c r="E1093" s="121" t="s">
        <v>8</v>
      </c>
      <c r="F1093" s="119"/>
      <c r="G1093" s="122">
        <v>2.77</v>
      </c>
    </row>
    <row r="1094" spans="1:7" x14ac:dyDescent="0.25">
      <c r="A1094" s="123"/>
      <c r="B1094" s="124">
        <v>43095</v>
      </c>
      <c r="C1094" s="121" t="s">
        <v>23</v>
      </c>
      <c r="D1094" s="121" t="s">
        <v>8</v>
      </c>
      <c r="E1094" s="121" t="s">
        <v>8</v>
      </c>
      <c r="F1094" s="119"/>
      <c r="G1094" s="122">
        <v>2.0999999999999996</v>
      </c>
    </row>
    <row r="1095" spans="1:7" x14ac:dyDescent="0.25">
      <c r="A1095" s="123"/>
      <c r="B1095" s="123"/>
      <c r="C1095" s="121" t="s">
        <v>1155</v>
      </c>
      <c r="D1095" s="121" t="s">
        <v>8</v>
      </c>
      <c r="E1095" s="121" t="s">
        <v>8</v>
      </c>
      <c r="F1095" s="119"/>
      <c r="G1095" s="122">
        <v>12126.6</v>
      </c>
    </row>
    <row r="1096" spans="1:7" x14ac:dyDescent="0.25">
      <c r="A1096" s="121" t="s">
        <v>981</v>
      </c>
      <c r="B1096" s="119"/>
      <c r="C1096" s="119"/>
      <c r="D1096" s="119"/>
      <c r="E1096" s="119"/>
      <c r="F1096" s="119"/>
      <c r="G1096" s="122">
        <v>88313.000000000015</v>
      </c>
    </row>
    <row r="1097" spans="1:7" x14ac:dyDescent="0.25">
      <c r="A1097" s="121" t="s">
        <v>983</v>
      </c>
      <c r="B1097" s="124">
        <v>43019</v>
      </c>
      <c r="C1097" s="121" t="s">
        <v>982</v>
      </c>
      <c r="D1097" s="121" t="s">
        <v>8</v>
      </c>
      <c r="E1097" s="121" t="s">
        <v>8</v>
      </c>
      <c r="F1097" s="119"/>
      <c r="G1097" s="122">
        <v>1353061.29</v>
      </c>
    </row>
    <row r="1098" spans="1:7" x14ac:dyDescent="0.25">
      <c r="A1098" s="123"/>
      <c r="B1098" s="124">
        <v>43053</v>
      </c>
      <c r="C1098" s="121" t="s">
        <v>1075</v>
      </c>
      <c r="D1098" s="121" t="s">
        <v>8</v>
      </c>
      <c r="E1098" s="121" t="s">
        <v>8</v>
      </c>
      <c r="F1098" s="119"/>
      <c r="G1098" s="122">
        <v>50</v>
      </c>
    </row>
    <row r="1099" spans="1:7" x14ac:dyDescent="0.25">
      <c r="A1099" s="123"/>
      <c r="B1099" s="123"/>
      <c r="C1099" s="121" t="s">
        <v>1076</v>
      </c>
      <c r="D1099" s="121" t="s">
        <v>8</v>
      </c>
      <c r="E1099" s="121" t="s">
        <v>8</v>
      </c>
      <c r="F1099" s="119"/>
      <c r="G1099" s="122">
        <v>100</v>
      </c>
    </row>
    <row r="1100" spans="1:7" x14ac:dyDescent="0.25">
      <c r="A1100" s="123"/>
      <c r="B1100" s="123"/>
      <c r="C1100" s="121" t="s">
        <v>1078</v>
      </c>
      <c r="D1100" s="121" t="s">
        <v>8</v>
      </c>
      <c r="E1100" s="121" t="s">
        <v>8</v>
      </c>
      <c r="F1100" s="119"/>
      <c r="G1100" s="122">
        <v>204</v>
      </c>
    </row>
    <row r="1101" spans="1:7" x14ac:dyDescent="0.25">
      <c r="A1101" s="123"/>
      <c r="B1101" s="123"/>
      <c r="C1101" s="121" t="s">
        <v>1079</v>
      </c>
      <c r="D1101" s="121" t="s">
        <v>8</v>
      </c>
      <c r="E1101" s="121" t="s">
        <v>8</v>
      </c>
      <c r="F1101" s="119"/>
      <c r="G1101" s="122">
        <v>200</v>
      </c>
    </row>
    <row r="1102" spans="1:7" x14ac:dyDescent="0.25">
      <c r="A1102" s="123"/>
      <c r="B1102" s="123"/>
      <c r="C1102" s="121" t="s">
        <v>1080</v>
      </c>
      <c r="D1102" s="121" t="s">
        <v>8</v>
      </c>
      <c r="E1102" s="121" t="s">
        <v>8</v>
      </c>
      <c r="F1102" s="119"/>
      <c r="G1102" s="122">
        <v>300</v>
      </c>
    </row>
    <row r="1103" spans="1:7" x14ac:dyDescent="0.25">
      <c r="A1103" s="123"/>
      <c r="B1103" s="123"/>
      <c r="C1103" s="121" t="s">
        <v>1081</v>
      </c>
      <c r="D1103" s="121" t="s">
        <v>8</v>
      </c>
      <c r="E1103" s="121" t="s">
        <v>8</v>
      </c>
      <c r="F1103" s="119"/>
      <c r="G1103" s="122">
        <v>200</v>
      </c>
    </row>
    <row r="1104" spans="1:7" x14ac:dyDescent="0.25">
      <c r="A1104" s="123"/>
      <c r="B1104" s="123"/>
      <c r="C1104" s="121" t="s">
        <v>1082</v>
      </c>
      <c r="D1104" s="121" t="s">
        <v>8</v>
      </c>
      <c r="E1104" s="121" t="s">
        <v>8</v>
      </c>
      <c r="F1104" s="119"/>
      <c r="G1104" s="122">
        <v>200</v>
      </c>
    </row>
    <row r="1105" spans="1:7" x14ac:dyDescent="0.25">
      <c r="A1105" s="123"/>
      <c r="B1105" s="124">
        <v>43054</v>
      </c>
      <c r="C1105" s="121" t="s">
        <v>1083</v>
      </c>
      <c r="D1105" s="121" t="s">
        <v>639</v>
      </c>
      <c r="E1105" s="121" t="s">
        <v>1084</v>
      </c>
      <c r="F1105" s="121">
        <v>350</v>
      </c>
      <c r="G1105" s="122">
        <v>350</v>
      </c>
    </row>
    <row r="1106" spans="1:7" x14ac:dyDescent="0.25">
      <c r="A1106" s="123"/>
      <c r="B1106" s="123"/>
      <c r="C1106" s="121" t="s">
        <v>1085</v>
      </c>
      <c r="D1106" s="121" t="s">
        <v>8</v>
      </c>
      <c r="E1106" s="121" t="s">
        <v>8</v>
      </c>
      <c r="F1106" s="119"/>
      <c r="G1106" s="122">
        <v>200</v>
      </c>
    </row>
    <row r="1107" spans="1:7" x14ac:dyDescent="0.25">
      <c r="A1107" s="123"/>
      <c r="B1107" s="123"/>
      <c r="C1107" s="121" t="s">
        <v>1086</v>
      </c>
      <c r="D1107" s="121" t="s">
        <v>8</v>
      </c>
      <c r="E1107" s="121" t="s">
        <v>8</v>
      </c>
      <c r="F1107" s="119"/>
      <c r="G1107" s="122">
        <v>200</v>
      </c>
    </row>
    <row r="1108" spans="1:7" x14ac:dyDescent="0.25">
      <c r="A1108" s="123"/>
      <c r="B1108" s="124">
        <v>43059</v>
      </c>
      <c r="C1108" s="121" t="s">
        <v>1093</v>
      </c>
      <c r="D1108" s="121" t="s">
        <v>8</v>
      </c>
      <c r="E1108" s="121" t="s">
        <v>8</v>
      </c>
      <c r="F1108" s="119"/>
      <c r="G1108" s="122">
        <v>160</v>
      </c>
    </row>
    <row r="1109" spans="1:7" x14ac:dyDescent="0.25">
      <c r="A1109" s="123"/>
      <c r="B1109" s="124">
        <v>43061</v>
      </c>
      <c r="C1109" s="121" t="s">
        <v>1095</v>
      </c>
      <c r="D1109" s="121" t="s">
        <v>8</v>
      </c>
      <c r="E1109" s="121" t="s">
        <v>8</v>
      </c>
      <c r="F1109" s="119"/>
      <c r="G1109" s="122">
        <v>100</v>
      </c>
    </row>
    <row r="1110" spans="1:7" x14ac:dyDescent="0.25">
      <c r="A1110" s="123"/>
      <c r="B1110" s="124">
        <v>43073</v>
      </c>
      <c r="C1110" s="121" t="s">
        <v>1108</v>
      </c>
      <c r="D1110" s="121" t="s">
        <v>8</v>
      </c>
      <c r="E1110" s="121" t="s">
        <v>8</v>
      </c>
      <c r="F1110" s="119"/>
      <c r="G1110" s="122">
        <v>5000</v>
      </c>
    </row>
    <row r="1111" spans="1:7" x14ac:dyDescent="0.25">
      <c r="A1111" s="123"/>
      <c r="B1111" s="124">
        <v>43084</v>
      </c>
      <c r="C1111" s="121" t="s">
        <v>1133</v>
      </c>
      <c r="D1111" s="121" t="s">
        <v>8</v>
      </c>
      <c r="E1111" s="121" t="s">
        <v>8</v>
      </c>
      <c r="F1111" s="119"/>
      <c r="G1111" s="122">
        <v>700</v>
      </c>
    </row>
    <row r="1112" spans="1:7" x14ac:dyDescent="0.25">
      <c r="A1112" s="123"/>
      <c r="B1112" s="124">
        <v>43087</v>
      </c>
      <c r="C1112" s="121" t="s">
        <v>1142</v>
      </c>
      <c r="D1112" s="121" t="s">
        <v>8</v>
      </c>
      <c r="E1112" s="121" t="s">
        <v>8</v>
      </c>
      <c r="F1112" s="119"/>
      <c r="G1112" s="122">
        <v>200</v>
      </c>
    </row>
    <row r="1113" spans="1:7" x14ac:dyDescent="0.25">
      <c r="A1113" s="123"/>
      <c r="B1113" s="124">
        <v>43091</v>
      </c>
      <c r="C1113" s="121" t="s">
        <v>1153</v>
      </c>
      <c r="D1113" s="121" t="s">
        <v>8</v>
      </c>
      <c r="E1113" s="121" t="s">
        <v>8</v>
      </c>
      <c r="F1113" s="119"/>
      <c r="G1113" s="122">
        <v>1000</v>
      </c>
    </row>
    <row r="1114" spans="1:7" x14ac:dyDescent="0.25">
      <c r="A1114" s="123"/>
      <c r="B1114" s="124">
        <v>43094</v>
      </c>
      <c r="C1114" s="121" t="s">
        <v>1154</v>
      </c>
      <c r="D1114" s="121" t="s">
        <v>8</v>
      </c>
      <c r="E1114" s="121" t="s">
        <v>8</v>
      </c>
      <c r="F1114" s="119"/>
      <c r="G1114" s="122">
        <v>1500</v>
      </c>
    </row>
    <row r="1115" spans="1:7" x14ac:dyDescent="0.25">
      <c r="A1115" s="123"/>
      <c r="B1115" s="124">
        <v>43095</v>
      </c>
      <c r="C1115" s="121" t="s">
        <v>1155</v>
      </c>
      <c r="D1115" s="121" t="s">
        <v>8</v>
      </c>
      <c r="E1115" s="121" t="s">
        <v>8</v>
      </c>
      <c r="F1115" s="119"/>
      <c r="G1115" s="122">
        <v>127873.4</v>
      </c>
    </row>
    <row r="1116" spans="1:7" x14ac:dyDescent="0.25">
      <c r="A1116" s="123"/>
      <c r="B1116" s="124">
        <v>43096</v>
      </c>
      <c r="C1116" s="121" t="s">
        <v>23</v>
      </c>
      <c r="D1116" s="121" t="s">
        <v>8</v>
      </c>
      <c r="E1116" s="121" t="s">
        <v>8</v>
      </c>
      <c r="F1116" s="119"/>
      <c r="G1116" s="122">
        <v>3.0999999999999996</v>
      </c>
    </row>
    <row r="1117" spans="1:7" x14ac:dyDescent="0.25">
      <c r="A1117" s="123"/>
      <c r="B1117" s="123"/>
      <c r="C1117" s="121" t="s">
        <v>1156</v>
      </c>
      <c r="D1117" s="121" t="s">
        <v>403</v>
      </c>
      <c r="E1117" s="121" t="s">
        <v>1157</v>
      </c>
      <c r="F1117" s="121">
        <v>500</v>
      </c>
      <c r="G1117" s="122">
        <v>500</v>
      </c>
    </row>
    <row r="1118" spans="1:7" x14ac:dyDescent="0.25">
      <c r="A1118" s="123"/>
      <c r="B1118" s="123"/>
      <c r="C1118" s="121" t="s">
        <v>1159</v>
      </c>
      <c r="D1118" s="121" t="s">
        <v>8</v>
      </c>
      <c r="E1118" s="121" t="s">
        <v>8</v>
      </c>
      <c r="F1118" s="119"/>
      <c r="G1118" s="122">
        <v>50</v>
      </c>
    </row>
    <row r="1119" spans="1:7" x14ac:dyDescent="0.25">
      <c r="A1119" s="123"/>
      <c r="B1119" s="124">
        <v>43097</v>
      </c>
      <c r="C1119" s="121" t="s">
        <v>23</v>
      </c>
      <c r="D1119" s="121" t="s">
        <v>8</v>
      </c>
      <c r="E1119" s="121" t="s">
        <v>8</v>
      </c>
      <c r="F1119" s="119"/>
      <c r="G1119" s="122">
        <v>1.31</v>
      </c>
    </row>
    <row r="1120" spans="1:7" x14ac:dyDescent="0.25">
      <c r="A1120" s="123"/>
      <c r="B1120" s="123"/>
      <c r="C1120" s="121" t="s">
        <v>1158</v>
      </c>
      <c r="D1120" s="121" t="s">
        <v>8</v>
      </c>
      <c r="E1120" s="121" t="s">
        <v>8</v>
      </c>
      <c r="F1120" s="119"/>
      <c r="G1120" s="122">
        <v>1000</v>
      </c>
    </row>
    <row r="1121" spans="1:7" x14ac:dyDescent="0.25">
      <c r="A1121" s="123"/>
      <c r="B1121" s="124">
        <v>43098</v>
      </c>
      <c r="C1121" s="121" t="s">
        <v>1164</v>
      </c>
      <c r="D1121" s="121" t="s">
        <v>8</v>
      </c>
      <c r="E1121" s="121" t="s">
        <v>8</v>
      </c>
      <c r="F1121" s="119"/>
      <c r="G1121" s="122">
        <v>12000</v>
      </c>
    </row>
    <row r="1122" spans="1:7" x14ac:dyDescent="0.25">
      <c r="A1122" s="123"/>
      <c r="B1122" s="124">
        <v>43099</v>
      </c>
      <c r="C1122" s="121" t="s">
        <v>23</v>
      </c>
      <c r="D1122" s="121" t="s">
        <v>8</v>
      </c>
      <c r="E1122" s="121" t="s">
        <v>8</v>
      </c>
      <c r="F1122" s="119"/>
      <c r="G1122" s="122">
        <v>1.92</v>
      </c>
    </row>
    <row r="1123" spans="1:7" x14ac:dyDescent="0.25">
      <c r="A1123" s="121" t="s">
        <v>985</v>
      </c>
      <c r="B1123" s="119"/>
      <c r="C1123" s="119"/>
      <c r="D1123" s="119"/>
      <c r="E1123" s="119"/>
      <c r="F1123" s="119"/>
      <c r="G1123" s="122">
        <v>1505155.02</v>
      </c>
    </row>
    <row r="1124" spans="1:7" x14ac:dyDescent="0.25">
      <c r="A1124" s="121" t="s">
        <v>1041</v>
      </c>
      <c r="B1124" s="124">
        <v>43038</v>
      </c>
      <c r="C1124" s="121" t="s">
        <v>1040</v>
      </c>
      <c r="D1124" s="121" t="s">
        <v>8</v>
      </c>
      <c r="E1124" s="121" t="s">
        <v>8</v>
      </c>
      <c r="F1124" s="119"/>
      <c r="G1124" s="122">
        <v>300.07</v>
      </c>
    </row>
    <row r="1125" spans="1:7" x14ac:dyDescent="0.25">
      <c r="A1125" s="123"/>
      <c r="B1125" s="124">
        <v>43042</v>
      </c>
      <c r="C1125" s="121" t="s">
        <v>1047</v>
      </c>
      <c r="D1125" s="121" t="s">
        <v>8</v>
      </c>
      <c r="E1125" s="121" t="s">
        <v>8</v>
      </c>
      <c r="F1125" s="119"/>
      <c r="G1125" s="122">
        <v>25732</v>
      </c>
    </row>
    <row r="1126" spans="1:7" x14ac:dyDescent="0.25">
      <c r="A1126" s="123"/>
      <c r="B1126" s="124">
        <v>43046</v>
      </c>
      <c r="C1126" s="121" t="s">
        <v>1048</v>
      </c>
      <c r="D1126" s="121" t="s">
        <v>8</v>
      </c>
      <c r="E1126" s="121" t="s">
        <v>8</v>
      </c>
      <c r="F1126" s="119"/>
      <c r="G1126" s="122">
        <v>1500</v>
      </c>
    </row>
    <row r="1127" spans="1:7" x14ac:dyDescent="0.25">
      <c r="A1127" s="123"/>
      <c r="B1127" s="124">
        <v>43047</v>
      </c>
      <c r="C1127" s="121" t="s">
        <v>1058</v>
      </c>
      <c r="D1127" s="121" t="s">
        <v>8</v>
      </c>
      <c r="E1127" s="121" t="s">
        <v>8</v>
      </c>
      <c r="F1127" s="119"/>
      <c r="G1127" s="122">
        <v>5370</v>
      </c>
    </row>
    <row r="1128" spans="1:7" x14ac:dyDescent="0.25">
      <c r="A1128" s="123"/>
      <c r="B1128" s="123"/>
      <c r="C1128" s="121" t="s">
        <v>1059</v>
      </c>
      <c r="D1128" s="121" t="s">
        <v>8</v>
      </c>
      <c r="E1128" s="121" t="s">
        <v>8</v>
      </c>
      <c r="F1128" s="119"/>
      <c r="G1128" s="122">
        <v>2285</v>
      </c>
    </row>
    <row r="1129" spans="1:7" x14ac:dyDescent="0.25">
      <c r="A1129" s="123"/>
      <c r="B1129" s="123"/>
      <c r="C1129" s="121" t="s">
        <v>1060</v>
      </c>
      <c r="D1129" s="121" t="s">
        <v>8</v>
      </c>
      <c r="E1129" s="121" t="s">
        <v>8</v>
      </c>
      <c r="F1129" s="119"/>
      <c r="G1129" s="122">
        <v>490</v>
      </c>
    </row>
    <row r="1130" spans="1:7" x14ac:dyDescent="0.25">
      <c r="A1130" s="123"/>
      <c r="B1130" s="123"/>
      <c r="C1130" s="121" t="s">
        <v>1061</v>
      </c>
      <c r="D1130" s="121" t="s">
        <v>8</v>
      </c>
      <c r="E1130" s="121" t="s">
        <v>8</v>
      </c>
      <c r="F1130" s="119"/>
      <c r="G1130" s="122">
        <v>1700</v>
      </c>
    </row>
    <row r="1131" spans="1:7" x14ac:dyDescent="0.25">
      <c r="A1131" s="123"/>
      <c r="B1131" s="123"/>
      <c r="C1131" s="121" t="s">
        <v>1063</v>
      </c>
      <c r="D1131" s="121" t="s">
        <v>8</v>
      </c>
      <c r="E1131" s="121" t="s">
        <v>8</v>
      </c>
      <c r="F1131" s="119"/>
      <c r="G1131" s="122">
        <v>400</v>
      </c>
    </row>
    <row r="1132" spans="1:7" x14ac:dyDescent="0.25">
      <c r="A1132" s="123"/>
      <c r="B1132" s="123"/>
      <c r="C1132" s="121" t="s">
        <v>1062</v>
      </c>
      <c r="D1132" s="121" t="s">
        <v>8</v>
      </c>
      <c r="E1132" s="121" t="s">
        <v>8</v>
      </c>
      <c r="F1132" s="119"/>
      <c r="G1132" s="122">
        <v>2800</v>
      </c>
    </row>
    <row r="1133" spans="1:7" x14ac:dyDescent="0.25">
      <c r="A1133" s="123"/>
      <c r="B1133" s="124">
        <v>43048</v>
      </c>
      <c r="C1133" s="121" t="s">
        <v>1064</v>
      </c>
      <c r="D1133" s="121" t="s">
        <v>8</v>
      </c>
      <c r="E1133" s="121" t="s">
        <v>8</v>
      </c>
      <c r="F1133" s="119"/>
      <c r="G1133" s="122">
        <v>100</v>
      </c>
    </row>
    <row r="1134" spans="1:7" x14ac:dyDescent="0.25">
      <c r="A1134" s="123"/>
      <c r="B1134" s="124">
        <v>43052</v>
      </c>
      <c r="C1134" s="121" t="s">
        <v>1072</v>
      </c>
      <c r="D1134" s="121" t="s">
        <v>8</v>
      </c>
      <c r="E1134" s="121" t="s">
        <v>8</v>
      </c>
      <c r="F1134" s="119"/>
      <c r="G1134" s="122">
        <v>230</v>
      </c>
    </row>
    <row r="1135" spans="1:7" x14ac:dyDescent="0.25">
      <c r="A1135" s="123"/>
      <c r="B1135" s="123"/>
      <c r="C1135" s="121" t="s">
        <v>1073</v>
      </c>
      <c r="D1135" s="121" t="s">
        <v>8</v>
      </c>
      <c r="E1135" s="121" t="s">
        <v>8</v>
      </c>
      <c r="F1135" s="119"/>
      <c r="G1135" s="122">
        <v>320</v>
      </c>
    </row>
    <row r="1136" spans="1:7" x14ac:dyDescent="0.25">
      <c r="A1136" s="123"/>
      <c r="B1136" s="123"/>
      <c r="C1136" s="121" t="s">
        <v>1074</v>
      </c>
      <c r="D1136" s="121" t="s">
        <v>8</v>
      </c>
      <c r="E1136" s="121" t="s">
        <v>8</v>
      </c>
      <c r="F1136" s="119"/>
      <c r="G1136" s="122">
        <v>100</v>
      </c>
    </row>
    <row r="1137" spans="1:7" x14ac:dyDescent="0.25">
      <c r="A1137" s="123"/>
      <c r="B1137" s="124">
        <v>43055</v>
      </c>
      <c r="C1137" s="121" t="s">
        <v>1089</v>
      </c>
      <c r="D1137" s="121" t="s">
        <v>8</v>
      </c>
      <c r="E1137" s="121" t="s">
        <v>8</v>
      </c>
      <c r="F1137" s="119"/>
      <c r="G1137" s="122">
        <v>100</v>
      </c>
    </row>
    <row r="1138" spans="1:7" x14ac:dyDescent="0.25">
      <c r="A1138" s="123"/>
      <c r="B1138" s="123"/>
      <c r="C1138" s="121" t="s">
        <v>1090</v>
      </c>
      <c r="D1138" s="121" t="s">
        <v>8</v>
      </c>
      <c r="E1138" s="121" t="s">
        <v>8</v>
      </c>
      <c r="F1138" s="119"/>
      <c r="G1138" s="122">
        <v>900</v>
      </c>
    </row>
    <row r="1139" spans="1:7" x14ac:dyDescent="0.25">
      <c r="A1139" s="123"/>
      <c r="B1139" s="123"/>
      <c r="C1139" s="121" t="s">
        <v>1091</v>
      </c>
      <c r="D1139" s="121" t="s">
        <v>8</v>
      </c>
      <c r="E1139" s="121" t="s">
        <v>8</v>
      </c>
      <c r="F1139" s="119"/>
      <c r="G1139" s="122">
        <v>100</v>
      </c>
    </row>
    <row r="1140" spans="1:7" x14ac:dyDescent="0.25">
      <c r="A1140" s="123"/>
      <c r="B1140" s="124">
        <v>43059</v>
      </c>
      <c r="C1140" s="121" t="s">
        <v>1092</v>
      </c>
      <c r="D1140" s="121" t="s">
        <v>8</v>
      </c>
      <c r="E1140" s="121" t="s">
        <v>8</v>
      </c>
      <c r="F1140" s="119"/>
      <c r="G1140" s="122">
        <v>100</v>
      </c>
    </row>
    <row r="1141" spans="1:7" x14ac:dyDescent="0.25">
      <c r="A1141" s="123"/>
      <c r="B1141" s="124">
        <v>43062</v>
      </c>
      <c r="C1141" s="121" t="s">
        <v>1097</v>
      </c>
      <c r="D1141" s="121" t="s">
        <v>8</v>
      </c>
      <c r="E1141" s="121" t="s">
        <v>8</v>
      </c>
      <c r="F1141" s="119"/>
      <c r="G1141" s="122">
        <v>100</v>
      </c>
    </row>
    <row r="1142" spans="1:7" x14ac:dyDescent="0.25">
      <c r="A1142" s="123"/>
      <c r="B1142" s="123"/>
      <c r="C1142" s="121" t="s">
        <v>1098</v>
      </c>
      <c r="D1142" s="121" t="s">
        <v>8</v>
      </c>
      <c r="E1142" s="121" t="s">
        <v>8</v>
      </c>
      <c r="F1142" s="119"/>
      <c r="G1142" s="122">
        <v>300</v>
      </c>
    </row>
    <row r="1143" spans="1:7" x14ac:dyDescent="0.25">
      <c r="A1143" s="123"/>
      <c r="B1143" s="123"/>
      <c r="C1143" s="121" t="s">
        <v>1099</v>
      </c>
      <c r="D1143" s="121" t="s">
        <v>8</v>
      </c>
      <c r="E1143" s="121" t="s">
        <v>8</v>
      </c>
      <c r="F1143" s="119"/>
      <c r="G1143" s="122">
        <v>500</v>
      </c>
    </row>
    <row r="1144" spans="1:7" x14ac:dyDescent="0.25">
      <c r="A1144" s="123"/>
      <c r="B1144" s="124">
        <v>43067</v>
      </c>
      <c r="C1144" s="121" t="s">
        <v>1100</v>
      </c>
      <c r="D1144" s="121" t="s">
        <v>8</v>
      </c>
      <c r="E1144" s="121" t="s">
        <v>8</v>
      </c>
      <c r="F1144" s="119"/>
      <c r="G1144" s="122">
        <v>100</v>
      </c>
    </row>
    <row r="1145" spans="1:7" x14ac:dyDescent="0.25">
      <c r="A1145" s="123"/>
      <c r="B1145" s="124">
        <v>43069</v>
      </c>
      <c r="C1145" s="121" t="s">
        <v>1103</v>
      </c>
      <c r="D1145" s="121" t="s">
        <v>8</v>
      </c>
      <c r="E1145" s="121" t="s">
        <v>8</v>
      </c>
      <c r="F1145" s="119"/>
      <c r="G1145" s="122">
        <v>200.07</v>
      </c>
    </row>
    <row r="1146" spans="1:7" x14ac:dyDescent="0.25">
      <c r="A1146" s="123"/>
      <c r="B1146" s="124">
        <v>43073</v>
      </c>
      <c r="C1146" s="121" t="s">
        <v>1120</v>
      </c>
      <c r="D1146" s="121" t="s">
        <v>8</v>
      </c>
      <c r="E1146" s="121" t="s">
        <v>8</v>
      </c>
      <c r="F1146" s="119"/>
      <c r="G1146" s="122">
        <v>1100</v>
      </c>
    </row>
    <row r="1147" spans="1:7" x14ac:dyDescent="0.25">
      <c r="A1147" s="123"/>
      <c r="B1147" s="123"/>
      <c r="C1147" s="121" t="s">
        <v>1121</v>
      </c>
      <c r="D1147" s="121" t="s">
        <v>8</v>
      </c>
      <c r="E1147" s="121" t="s">
        <v>8</v>
      </c>
      <c r="F1147" s="119"/>
      <c r="G1147" s="122">
        <v>200</v>
      </c>
    </row>
    <row r="1148" spans="1:7" x14ac:dyDescent="0.25">
      <c r="A1148" s="123"/>
      <c r="B1148" s="124">
        <v>43077</v>
      </c>
      <c r="C1148" s="121" t="s">
        <v>1123</v>
      </c>
      <c r="D1148" s="121" t="s">
        <v>8</v>
      </c>
      <c r="E1148" s="121" t="s">
        <v>8</v>
      </c>
      <c r="F1148" s="119"/>
      <c r="G1148" s="122">
        <v>125</v>
      </c>
    </row>
    <row r="1149" spans="1:7" x14ac:dyDescent="0.25">
      <c r="A1149" s="123"/>
      <c r="B1149" s="123"/>
      <c r="C1149" s="121" t="s">
        <v>1119</v>
      </c>
      <c r="D1149" s="121" t="s">
        <v>8</v>
      </c>
      <c r="E1149" s="121" t="s">
        <v>8</v>
      </c>
      <c r="F1149" s="119"/>
      <c r="G1149" s="122">
        <v>1100</v>
      </c>
    </row>
    <row r="1150" spans="1:7" x14ac:dyDescent="0.25">
      <c r="A1150" s="123"/>
      <c r="B1150" s="123"/>
      <c r="C1150" s="121" t="s">
        <v>1122</v>
      </c>
      <c r="D1150" s="121" t="s">
        <v>8</v>
      </c>
      <c r="E1150" s="121" t="s">
        <v>8</v>
      </c>
      <c r="F1150" s="119"/>
      <c r="G1150" s="122">
        <v>100</v>
      </c>
    </row>
    <row r="1151" spans="1:7" x14ac:dyDescent="0.25">
      <c r="A1151" s="123"/>
      <c r="B1151" s="124">
        <v>43080</v>
      </c>
      <c r="C1151" s="121" t="s">
        <v>1128</v>
      </c>
      <c r="D1151" s="121" t="s">
        <v>8</v>
      </c>
      <c r="E1151" s="121" t="s">
        <v>8</v>
      </c>
      <c r="F1151" s="119"/>
      <c r="G1151" s="122">
        <v>100</v>
      </c>
    </row>
    <row r="1152" spans="1:7" x14ac:dyDescent="0.25">
      <c r="A1152" s="123"/>
      <c r="B1152" s="124">
        <v>43083</v>
      </c>
      <c r="C1152" s="121" t="s">
        <v>1131</v>
      </c>
      <c r="D1152" s="121" t="s">
        <v>8</v>
      </c>
      <c r="E1152" s="121" t="s">
        <v>8</v>
      </c>
      <c r="F1152" s="119"/>
      <c r="G1152" s="122">
        <v>5</v>
      </c>
    </row>
    <row r="1153" spans="1:7" x14ac:dyDescent="0.25">
      <c r="A1153" s="123"/>
      <c r="B1153" s="123"/>
      <c r="C1153" s="121" t="s">
        <v>1132</v>
      </c>
      <c r="D1153" s="121" t="s">
        <v>8</v>
      </c>
      <c r="E1153" s="121" t="s">
        <v>8</v>
      </c>
      <c r="F1153" s="119"/>
      <c r="G1153" s="122">
        <v>1700</v>
      </c>
    </row>
    <row r="1154" spans="1:7" x14ac:dyDescent="0.25">
      <c r="A1154" s="123"/>
      <c r="B1154" s="124">
        <v>43084</v>
      </c>
      <c r="C1154" s="121" t="s">
        <v>1133</v>
      </c>
      <c r="D1154" s="121" t="s">
        <v>8</v>
      </c>
      <c r="E1154" s="121" t="s">
        <v>8</v>
      </c>
      <c r="F1154" s="119"/>
      <c r="G1154" s="122">
        <v>200</v>
      </c>
    </row>
    <row r="1155" spans="1:7" x14ac:dyDescent="0.25">
      <c r="A1155" s="123"/>
      <c r="B1155" s="124">
        <v>43087</v>
      </c>
      <c r="C1155" s="121" t="s">
        <v>1139</v>
      </c>
      <c r="D1155" s="121" t="s">
        <v>8</v>
      </c>
      <c r="E1155" s="121" t="s">
        <v>8</v>
      </c>
      <c r="F1155" s="119"/>
      <c r="G1155" s="122">
        <v>500</v>
      </c>
    </row>
    <row r="1156" spans="1:7" x14ac:dyDescent="0.25">
      <c r="A1156" s="123"/>
      <c r="B1156" s="123"/>
      <c r="C1156" s="121" t="s">
        <v>1140</v>
      </c>
      <c r="D1156" s="121" t="s">
        <v>8</v>
      </c>
      <c r="E1156" s="121" t="s">
        <v>8</v>
      </c>
      <c r="F1156" s="119"/>
      <c r="G1156" s="122">
        <v>100</v>
      </c>
    </row>
    <row r="1157" spans="1:7" x14ac:dyDescent="0.25">
      <c r="A1157" s="123"/>
      <c r="B1157" s="123"/>
      <c r="C1157" s="121" t="s">
        <v>1142</v>
      </c>
      <c r="D1157" s="121" t="s">
        <v>8</v>
      </c>
      <c r="E1157" s="121" t="s">
        <v>8</v>
      </c>
      <c r="F1157" s="119"/>
      <c r="G1157" s="122">
        <v>200</v>
      </c>
    </row>
    <row r="1158" spans="1:7" x14ac:dyDescent="0.25">
      <c r="A1158" s="123"/>
      <c r="B1158" s="124">
        <v>43093</v>
      </c>
      <c r="C1158" s="121" t="s">
        <v>1151</v>
      </c>
      <c r="D1158" s="121" t="s">
        <v>8</v>
      </c>
      <c r="E1158" s="121" t="s">
        <v>8</v>
      </c>
      <c r="F1158" s="119"/>
      <c r="G1158" s="122">
        <v>30</v>
      </c>
    </row>
    <row r="1159" spans="1:7" x14ac:dyDescent="0.25">
      <c r="A1159" s="123"/>
      <c r="B1159" s="123"/>
      <c r="C1159" s="121" t="s">
        <v>1152</v>
      </c>
      <c r="D1159" s="121" t="s">
        <v>8</v>
      </c>
      <c r="E1159" s="121" t="s">
        <v>8</v>
      </c>
      <c r="F1159" s="119"/>
      <c r="G1159" s="122">
        <v>500</v>
      </c>
    </row>
    <row r="1160" spans="1:7" x14ac:dyDescent="0.25">
      <c r="A1160" s="123"/>
      <c r="B1160" s="124">
        <v>43097</v>
      </c>
      <c r="C1160" s="121" t="s">
        <v>1160</v>
      </c>
      <c r="D1160" s="121" t="s">
        <v>8</v>
      </c>
      <c r="E1160" s="121" t="s">
        <v>8</v>
      </c>
      <c r="F1160" s="119"/>
      <c r="G1160" s="122">
        <v>1650</v>
      </c>
    </row>
    <row r="1161" spans="1:7" x14ac:dyDescent="0.25">
      <c r="A1161" s="123"/>
      <c r="B1161" s="123"/>
      <c r="C1161" s="121" t="s">
        <v>1161</v>
      </c>
      <c r="D1161" s="121" t="s">
        <v>8</v>
      </c>
      <c r="E1161" s="121" t="s">
        <v>8</v>
      </c>
      <c r="F1161" s="119"/>
      <c r="G1161" s="122">
        <v>500</v>
      </c>
    </row>
    <row r="1162" spans="1:7" x14ac:dyDescent="0.25">
      <c r="A1162" s="123"/>
      <c r="B1162" s="123"/>
      <c r="C1162" s="121" t="s">
        <v>1162</v>
      </c>
      <c r="D1162" s="121" t="s">
        <v>8</v>
      </c>
      <c r="E1162" s="121" t="s">
        <v>8</v>
      </c>
      <c r="F1162" s="119"/>
      <c r="G1162" s="122">
        <v>225.07</v>
      </c>
    </row>
    <row r="1163" spans="1:7" x14ac:dyDescent="0.25">
      <c r="A1163" s="121" t="s">
        <v>1045</v>
      </c>
      <c r="B1163" s="119"/>
      <c r="C1163" s="119"/>
      <c r="D1163" s="119"/>
      <c r="E1163" s="119"/>
      <c r="F1163" s="119"/>
      <c r="G1163" s="122">
        <v>52062.21</v>
      </c>
    </row>
    <row r="1164" spans="1:7" x14ac:dyDescent="0.25">
      <c r="A1164" s="121" t="s">
        <v>1111</v>
      </c>
      <c r="B1164" s="124">
        <v>43071</v>
      </c>
      <c r="C1164" s="121" t="s">
        <v>1112</v>
      </c>
      <c r="D1164" s="121" t="s">
        <v>8</v>
      </c>
      <c r="E1164" s="121" t="s">
        <v>8</v>
      </c>
      <c r="F1164" s="119"/>
      <c r="G1164" s="122">
        <v>10400</v>
      </c>
    </row>
    <row r="1165" spans="1:7" x14ac:dyDescent="0.25">
      <c r="A1165" s="123"/>
      <c r="B1165" s="124">
        <v>43076</v>
      </c>
      <c r="C1165" s="121" t="s">
        <v>1114</v>
      </c>
      <c r="D1165" s="121" t="s">
        <v>8</v>
      </c>
      <c r="E1165" s="121" t="s">
        <v>8</v>
      </c>
      <c r="F1165" s="119"/>
      <c r="G1165" s="122">
        <v>142670</v>
      </c>
    </row>
    <row r="1166" spans="1:7" x14ac:dyDescent="0.25">
      <c r="A1166" s="121" t="s">
        <v>1115</v>
      </c>
      <c r="B1166" s="119"/>
      <c r="C1166" s="119"/>
      <c r="D1166" s="119"/>
      <c r="E1166" s="119"/>
      <c r="F1166" s="119"/>
      <c r="G1166" s="122">
        <v>153070</v>
      </c>
    </row>
    <row r="1167" spans="1:7" x14ac:dyDescent="0.25">
      <c r="A1167" s="121" t="s">
        <v>1136</v>
      </c>
      <c r="B1167" s="124">
        <v>43077</v>
      </c>
      <c r="C1167" s="121" t="s">
        <v>1135</v>
      </c>
      <c r="D1167" s="121" t="s">
        <v>8</v>
      </c>
      <c r="E1167" s="121" t="s">
        <v>8</v>
      </c>
      <c r="F1167" s="119"/>
      <c r="G1167" s="122">
        <v>643637.5</v>
      </c>
    </row>
    <row r="1168" spans="1:7" x14ac:dyDescent="0.25">
      <c r="A1168" s="121" t="s">
        <v>1138</v>
      </c>
      <c r="B1168" s="119"/>
      <c r="C1168" s="119"/>
      <c r="D1168" s="119"/>
      <c r="E1168" s="119"/>
      <c r="F1168" s="119"/>
      <c r="G1168" s="122">
        <v>643637.5</v>
      </c>
    </row>
    <row r="1169" spans="1:7" x14ac:dyDescent="0.25">
      <c r="A1169" s="125" t="s">
        <v>14</v>
      </c>
      <c r="B1169" s="126"/>
      <c r="C1169" s="126"/>
      <c r="D1169" s="126"/>
      <c r="E1169" s="126"/>
      <c r="F1169" s="126"/>
      <c r="G1169" s="127">
        <v>5850738.4799999986</v>
      </c>
    </row>
  </sheetData>
  <sheetProtection selectLockedCells="1" selectUnlockedCells="1"/>
  <mergeCells count="1">
    <mergeCell ref="C46:F46"/>
  </mergeCells>
  <phoneticPr fontId="12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  <ignoredErrors>
    <ignoredError sqref="F10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23"/>
  <sheetViews>
    <sheetView view="pageBreakPreview" topLeftCell="A1667" zoomScale="80" zoomScaleNormal="100" workbookViewId="0">
      <selection activeCell="E346" sqref="E346:E348"/>
    </sheetView>
  </sheetViews>
  <sheetFormatPr defaultColWidth="29.26953125" defaultRowHeight="15.5" x14ac:dyDescent="0.35"/>
  <cols>
    <col min="1" max="1" width="14.81640625" style="3" customWidth="1"/>
    <col min="2" max="2" width="63.453125" style="4" customWidth="1"/>
    <col min="3" max="3" width="19" style="4" customWidth="1"/>
    <col min="4" max="4" width="24.7265625" style="4" customWidth="1"/>
    <col min="5" max="5" width="20.7265625" style="5" customWidth="1"/>
    <col min="6" max="6" width="32.453125" style="3" customWidth="1"/>
    <col min="7" max="16384" width="29.26953125" style="3"/>
  </cols>
  <sheetData>
    <row r="1" spans="1:8" x14ac:dyDescent="0.35">
      <c r="C1" s="6"/>
      <c r="D1" s="7"/>
      <c r="E1" s="7"/>
    </row>
    <row r="2" spans="1:8" x14ac:dyDescent="0.35">
      <c r="C2" s="8"/>
      <c r="D2" s="9"/>
      <c r="E2" s="10"/>
    </row>
    <row r="3" spans="1:8" x14ac:dyDescent="0.35">
      <c r="C3" s="8"/>
      <c r="D3" s="9"/>
      <c r="E3" s="10"/>
    </row>
    <row r="4" spans="1:8" x14ac:dyDescent="0.35">
      <c r="C4" s="8"/>
      <c r="D4" s="9"/>
      <c r="E4" s="10"/>
    </row>
    <row r="5" spans="1:8" x14ac:dyDescent="0.35">
      <c r="C5" s="8"/>
      <c r="D5" s="9"/>
      <c r="E5" s="10"/>
    </row>
    <row r="6" spans="1:8" x14ac:dyDescent="0.35">
      <c r="C6" s="8"/>
      <c r="D6" s="9"/>
      <c r="E6" s="10"/>
    </row>
    <row r="9" spans="1:8" ht="12.75" customHeight="1" x14ac:dyDescent="0.35">
      <c r="B9" s="143" t="s">
        <v>58</v>
      </c>
      <c r="C9" s="143"/>
      <c r="D9" s="143"/>
      <c r="E9" s="143"/>
    </row>
    <row r="10" spans="1:8" ht="16" thickBot="1" x14ac:dyDescent="0.4">
      <c r="B10" s="11"/>
      <c r="C10" s="11"/>
      <c r="D10" s="11"/>
      <c r="E10" s="11"/>
    </row>
    <row r="11" spans="1:8" ht="16" thickBot="1" x14ac:dyDescent="0.4">
      <c r="A11" s="12" t="s">
        <v>4</v>
      </c>
      <c r="B11" s="13" t="s">
        <v>5</v>
      </c>
      <c r="C11" s="14" t="s">
        <v>6</v>
      </c>
      <c r="D11" s="14" t="s">
        <v>7</v>
      </c>
      <c r="E11" s="15" t="s">
        <v>15</v>
      </c>
      <c r="F11" s="12" t="s">
        <v>3</v>
      </c>
    </row>
    <row r="12" spans="1:8" ht="17.25" customHeight="1" x14ac:dyDescent="0.35">
      <c r="A12" s="26">
        <v>42742</v>
      </c>
      <c r="B12" s="19" t="s">
        <v>60</v>
      </c>
      <c r="C12" s="62"/>
      <c r="D12" s="62"/>
      <c r="E12" s="49">
        <v>100</v>
      </c>
      <c r="F12" s="40" t="s">
        <v>66</v>
      </c>
    </row>
    <row r="13" spans="1:8" x14ac:dyDescent="0.35">
      <c r="A13" s="26">
        <v>42743</v>
      </c>
      <c r="B13" s="19" t="s">
        <v>61</v>
      </c>
      <c r="C13" s="62"/>
      <c r="D13" s="62"/>
      <c r="E13" s="49">
        <v>100</v>
      </c>
      <c r="F13" s="40" t="s">
        <v>66</v>
      </c>
      <c r="H13" s="55"/>
    </row>
    <row r="14" spans="1:8" x14ac:dyDescent="0.35">
      <c r="A14" s="26">
        <v>42745</v>
      </c>
      <c r="B14" s="19" t="s">
        <v>65</v>
      </c>
      <c r="C14" s="62"/>
      <c r="D14" s="63"/>
      <c r="E14" s="49">
        <v>500</v>
      </c>
      <c r="F14" s="40" t="s">
        <v>64</v>
      </c>
      <c r="H14" s="55"/>
    </row>
    <row r="15" spans="1:8" x14ac:dyDescent="0.35">
      <c r="A15" s="26">
        <v>42745</v>
      </c>
      <c r="B15" s="62" t="s">
        <v>69</v>
      </c>
      <c r="C15" s="62" t="s">
        <v>70</v>
      </c>
      <c r="D15" s="63"/>
      <c r="E15" s="49">
        <v>1000</v>
      </c>
      <c r="F15" s="40" t="s">
        <v>64</v>
      </c>
    </row>
    <row r="16" spans="1:8" x14ac:dyDescent="0.35">
      <c r="A16" s="26">
        <v>42745</v>
      </c>
      <c r="B16" s="83" t="s">
        <v>71</v>
      </c>
      <c r="C16" s="62" t="s">
        <v>72</v>
      </c>
      <c r="D16" s="63"/>
      <c r="E16" s="49">
        <v>200</v>
      </c>
      <c r="F16" s="40" t="s">
        <v>64</v>
      </c>
    </row>
    <row r="17" spans="1:8" x14ac:dyDescent="0.35">
      <c r="A17" s="26">
        <v>42745</v>
      </c>
      <c r="B17" s="62" t="s">
        <v>73</v>
      </c>
      <c r="C17" s="62" t="s">
        <v>74</v>
      </c>
      <c r="D17" s="63"/>
      <c r="E17" s="21">
        <v>500</v>
      </c>
      <c r="F17" s="40" t="s">
        <v>64</v>
      </c>
    </row>
    <row r="18" spans="1:8" x14ac:dyDescent="0.35">
      <c r="A18" s="26">
        <v>42745</v>
      </c>
      <c r="B18" s="62" t="s">
        <v>75</v>
      </c>
      <c r="C18" s="62" t="s">
        <v>76</v>
      </c>
      <c r="D18" s="63"/>
      <c r="E18" s="21">
        <v>500</v>
      </c>
      <c r="F18" s="40" t="s">
        <v>64</v>
      </c>
    </row>
    <row r="19" spans="1:8" x14ac:dyDescent="0.35">
      <c r="A19" s="26">
        <v>42745</v>
      </c>
      <c r="B19" s="62" t="s">
        <v>23</v>
      </c>
      <c r="C19" s="62"/>
      <c r="D19" s="63"/>
      <c r="E19" s="21">
        <v>100</v>
      </c>
      <c r="F19" s="40" t="s">
        <v>64</v>
      </c>
    </row>
    <row r="20" spans="1:8" x14ac:dyDescent="0.35">
      <c r="A20" s="18">
        <v>42746</v>
      </c>
      <c r="B20" s="19" t="s">
        <v>77</v>
      </c>
      <c r="C20" s="62"/>
      <c r="D20" s="63"/>
      <c r="E20" s="21">
        <v>30</v>
      </c>
      <c r="F20" s="40" t="s">
        <v>64</v>
      </c>
    </row>
    <row r="21" spans="1:8" x14ac:dyDescent="0.35">
      <c r="A21" s="18">
        <v>42746</v>
      </c>
      <c r="B21" s="62" t="s">
        <v>78</v>
      </c>
      <c r="C21" s="62" t="s">
        <v>79</v>
      </c>
      <c r="D21" s="63"/>
      <c r="E21" s="21">
        <v>1000</v>
      </c>
      <c r="F21" s="40" t="s">
        <v>64</v>
      </c>
    </row>
    <row r="22" spans="1:8" x14ac:dyDescent="0.35">
      <c r="A22" s="18">
        <v>42746</v>
      </c>
      <c r="B22" s="62" t="s">
        <v>81</v>
      </c>
      <c r="C22" s="62" t="s">
        <v>39</v>
      </c>
      <c r="D22" s="63"/>
      <c r="E22" s="21">
        <v>1000</v>
      </c>
      <c r="F22" s="40" t="s">
        <v>64</v>
      </c>
    </row>
    <row r="23" spans="1:8" x14ac:dyDescent="0.35">
      <c r="A23" s="18">
        <v>42746</v>
      </c>
      <c r="B23" s="62" t="s">
        <v>82</v>
      </c>
      <c r="C23" s="62" t="s">
        <v>83</v>
      </c>
      <c r="D23" s="63"/>
      <c r="E23" s="21">
        <v>200</v>
      </c>
      <c r="F23" s="40" t="s">
        <v>64</v>
      </c>
    </row>
    <row r="24" spans="1:8" ht="17.25" customHeight="1" x14ac:dyDescent="0.35">
      <c r="A24" s="18">
        <v>42746</v>
      </c>
      <c r="B24" s="62" t="s">
        <v>84</v>
      </c>
      <c r="C24" s="62" t="s">
        <v>85</v>
      </c>
      <c r="D24" s="63"/>
      <c r="E24" s="21">
        <v>1000</v>
      </c>
      <c r="F24" s="40" t="s">
        <v>64</v>
      </c>
      <c r="H24"/>
    </row>
    <row r="25" spans="1:8" x14ac:dyDescent="0.35">
      <c r="A25" s="18">
        <v>42746</v>
      </c>
      <c r="B25" s="62" t="s">
        <v>86</v>
      </c>
      <c r="C25" s="19" t="s">
        <v>87</v>
      </c>
      <c r="D25" s="20"/>
      <c r="E25" s="21">
        <v>100</v>
      </c>
      <c r="F25" s="40" t="s">
        <v>64</v>
      </c>
      <c r="H25"/>
    </row>
    <row r="26" spans="1:8" ht="21" customHeight="1" x14ac:dyDescent="0.35">
      <c r="A26" s="18">
        <v>42746</v>
      </c>
      <c r="B26" s="62" t="s">
        <v>88</v>
      </c>
      <c r="C26" s="23" t="s">
        <v>48</v>
      </c>
      <c r="D26" s="24"/>
      <c r="E26" s="21">
        <v>500</v>
      </c>
      <c r="F26" s="40" t="s">
        <v>64</v>
      </c>
      <c r="H26"/>
    </row>
    <row r="27" spans="1:8" ht="21" customHeight="1" x14ac:dyDescent="0.35">
      <c r="A27" s="18">
        <v>42746</v>
      </c>
      <c r="B27" s="63" t="s">
        <v>89</v>
      </c>
      <c r="C27" s="23" t="s">
        <v>39</v>
      </c>
      <c r="D27" s="24"/>
      <c r="E27" s="21">
        <v>200</v>
      </c>
      <c r="F27" s="40" t="s">
        <v>64</v>
      </c>
      <c r="H27"/>
    </row>
    <row r="28" spans="1:8" ht="22" customHeight="1" x14ac:dyDescent="0.35">
      <c r="A28" s="18">
        <v>42746</v>
      </c>
      <c r="B28" s="19" t="s">
        <v>90</v>
      </c>
      <c r="C28" s="23" t="s">
        <v>91</v>
      </c>
      <c r="D28" s="24"/>
      <c r="E28" s="21">
        <v>29</v>
      </c>
      <c r="F28" s="40" t="s">
        <v>64</v>
      </c>
      <c r="H28"/>
    </row>
    <row r="29" spans="1:8" ht="20.25" customHeight="1" x14ac:dyDescent="0.35">
      <c r="A29" s="18">
        <v>42746</v>
      </c>
      <c r="B29" s="23" t="s">
        <v>92</v>
      </c>
      <c r="C29" s="23" t="s">
        <v>93</v>
      </c>
      <c r="D29" s="24"/>
      <c r="E29" s="21">
        <v>1000</v>
      </c>
      <c r="F29" s="40" t="s">
        <v>64</v>
      </c>
      <c r="H29"/>
    </row>
    <row r="30" spans="1:8" ht="20.25" customHeight="1" x14ac:dyDescent="0.35">
      <c r="A30" s="18">
        <v>42746</v>
      </c>
      <c r="B30" s="62" t="s">
        <v>94</v>
      </c>
      <c r="C30" s="23" t="s">
        <v>50</v>
      </c>
      <c r="D30" s="24"/>
      <c r="E30" s="25">
        <v>100</v>
      </c>
      <c r="F30" s="40" t="s">
        <v>64</v>
      </c>
      <c r="H30"/>
    </row>
    <row r="31" spans="1:8" x14ac:dyDescent="0.35">
      <c r="A31" s="18">
        <v>42746</v>
      </c>
      <c r="B31" s="62" t="s">
        <v>95</v>
      </c>
      <c r="C31" s="16" t="s">
        <v>96</v>
      </c>
      <c r="D31" s="17"/>
      <c r="E31" s="21">
        <v>500</v>
      </c>
      <c r="F31" s="40" t="s">
        <v>64</v>
      </c>
      <c r="H31"/>
    </row>
    <row r="32" spans="1:8" x14ac:dyDescent="0.35">
      <c r="A32" s="18">
        <v>42746</v>
      </c>
      <c r="B32" s="62" t="s">
        <v>95</v>
      </c>
      <c r="C32" s="16" t="s">
        <v>96</v>
      </c>
      <c r="D32" s="17"/>
      <c r="E32" s="21">
        <v>500</v>
      </c>
      <c r="F32" s="40" t="s">
        <v>64</v>
      </c>
      <c r="H32"/>
    </row>
    <row r="33" spans="1:8" ht="17.25" customHeight="1" x14ac:dyDescent="0.35">
      <c r="A33" s="18">
        <v>42746</v>
      </c>
      <c r="B33" s="62" t="s">
        <v>95</v>
      </c>
      <c r="C33" s="16" t="s">
        <v>96</v>
      </c>
      <c r="D33" s="17"/>
      <c r="E33" s="21">
        <v>500</v>
      </c>
      <c r="F33" s="40" t="s">
        <v>64</v>
      </c>
      <c r="H33"/>
    </row>
    <row r="34" spans="1:8" ht="17.25" customHeight="1" x14ac:dyDescent="0.35">
      <c r="A34" s="18">
        <v>42746</v>
      </c>
      <c r="B34" s="19" t="s">
        <v>185</v>
      </c>
      <c r="C34" s="16"/>
      <c r="D34" s="17"/>
      <c r="E34" s="21">
        <v>2000</v>
      </c>
      <c r="F34" s="40" t="s">
        <v>64</v>
      </c>
      <c r="H34"/>
    </row>
    <row r="35" spans="1:8" x14ac:dyDescent="0.35">
      <c r="A35" s="18">
        <v>42747</v>
      </c>
      <c r="B35" s="19" t="s">
        <v>97</v>
      </c>
      <c r="C35" s="19" t="s">
        <v>98</v>
      </c>
      <c r="D35" s="20"/>
      <c r="E35" s="21">
        <v>1000</v>
      </c>
      <c r="F35" s="40" t="s">
        <v>29</v>
      </c>
      <c r="H35"/>
    </row>
    <row r="36" spans="1:8" ht="21" customHeight="1" x14ac:dyDescent="0.35">
      <c r="A36" s="18">
        <v>42747</v>
      </c>
      <c r="B36" s="19" t="s">
        <v>99</v>
      </c>
      <c r="C36" s="19"/>
      <c r="D36" s="20"/>
      <c r="E36" s="21">
        <v>580</v>
      </c>
      <c r="F36" s="40" t="s">
        <v>64</v>
      </c>
      <c r="H36"/>
    </row>
    <row r="37" spans="1:8" ht="21" customHeight="1" x14ac:dyDescent="0.35">
      <c r="A37" s="18">
        <v>42747</v>
      </c>
      <c r="B37" s="19" t="s">
        <v>186</v>
      </c>
      <c r="C37" s="62"/>
      <c r="D37" s="63"/>
      <c r="E37" s="21">
        <v>500</v>
      </c>
      <c r="F37" s="40" t="s">
        <v>64</v>
      </c>
      <c r="H37"/>
    </row>
    <row r="38" spans="1:8" ht="21" customHeight="1" x14ac:dyDescent="0.35">
      <c r="A38" s="18">
        <v>42748</v>
      </c>
      <c r="B38" s="19" t="s">
        <v>187</v>
      </c>
      <c r="C38" s="62"/>
      <c r="D38" s="63"/>
      <c r="E38" s="21">
        <v>100</v>
      </c>
      <c r="F38" s="40" t="s">
        <v>102</v>
      </c>
      <c r="H38"/>
    </row>
    <row r="39" spans="1:8" ht="20.25" customHeight="1" x14ac:dyDescent="0.35">
      <c r="A39" s="18">
        <v>42748</v>
      </c>
      <c r="B39" s="62" t="s">
        <v>100</v>
      </c>
      <c r="C39" s="62" t="s">
        <v>24</v>
      </c>
      <c r="D39" s="63" t="s">
        <v>33</v>
      </c>
      <c r="E39" s="21">
        <v>3000</v>
      </c>
      <c r="F39" s="40" t="s">
        <v>64</v>
      </c>
      <c r="H39"/>
    </row>
    <row r="40" spans="1:8" ht="21.75" customHeight="1" x14ac:dyDescent="0.35">
      <c r="A40" s="18">
        <v>42748</v>
      </c>
      <c r="B40" s="27" t="s">
        <v>101</v>
      </c>
      <c r="C40" s="64" t="s">
        <v>16</v>
      </c>
      <c r="D40" s="64"/>
      <c r="E40" s="60">
        <v>50</v>
      </c>
      <c r="F40" s="40" t="s">
        <v>102</v>
      </c>
      <c r="H40"/>
    </row>
    <row r="41" spans="1:8" ht="23.25" customHeight="1" x14ac:dyDescent="0.35">
      <c r="A41" s="18">
        <v>42748</v>
      </c>
      <c r="B41" s="59" t="s">
        <v>103</v>
      </c>
      <c r="C41" s="58" t="s">
        <v>104</v>
      </c>
      <c r="D41" s="58"/>
      <c r="E41" s="61">
        <v>1000</v>
      </c>
      <c r="F41" s="40" t="s">
        <v>102</v>
      </c>
      <c r="H41"/>
    </row>
    <row r="42" spans="1:8" x14ac:dyDescent="0.35">
      <c r="A42" s="18">
        <v>42748</v>
      </c>
      <c r="B42" s="59" t="s">
        <v>105</v>
      </c>
      <c r="C42" s="28" t="s">
        <v>106</v>
      </c>
      <c r="D42" s="29"/>
      <c r="E42" s="21">
        <v>300</v>
      </c>
      <c r="F42" s="40" t="s">
        <v>102</v>
      </c>
      <c r="H42"/>
    </row>
    <row r="43" spans="1:8" x14ac:dyDescent="0.35">
      <c r="A43" s="18">
        <v>42748</v>
      </c>
      <c r="B43" s="19" t="s">
        <v>107</v>
      </c>
      <c r="C43" s="19" t="s">
        <v>108</v>
      </c>
      <c r="D43" s="20"/>
      <c r="E43" s="21">
        <v>300</v>
      </c>
      <c r="F43" s="40" t="s">
        <v>102</v>
      </c>
      <c r="H43"/>
    </row>
    <row r="44" spans="1:8" x14ac:dyDescent="0.35">
      <c r="A44" s="18">
        <v>42748</v>
      </c>
      <c r="B44" s="19" t="s">
        <v>109</v>
      </c>
      <c r="C44" s="19" t="s">
        <v>110</v>
      </c>
      <c r="D44" s="20"/>
      <c r="E44" s="21">
        <v>100</v>
      </c>
      <c r="F44" s="40" t="s">
        <v>102</v>
      </c>
      <c r="H44"/>
    </row>
    <row r="45" spans="1:8" ht="18" customHeight="1" x14ac:dyDescent="0.35">
      <c r="A45" s="18">
        <v>42748</v>
      </c>
      <c r="B45" s="62" t="s">
        <v>111</v>
      </c>
      <c r="C45" s="19" t="s">
        <v>112</v>
      </c>
      <c r="D45" s="20"/>
      <c r="E45" s="21">
        <v>100</v>
      </c>
      <c r="F45" s="40" t="s">
        <v>102</v>
      </c>
      <c r="H45"/>
    </row>
    <row r="46" spans="1:8" x14ac:dyDescent="0.35">
      <c r="A46" s="18">
        <v>42748</v>
      </c>
      <c r="B46" s="19" t="s">
        <v>113</v>
      </c>
      <c r="C46" s="19" t="s">
        <v>114</v>
      </c>
      <c r="D46" s="20"/>
      <c r="E46" s="21">
        <v>1000</v>
      </c>
      <c r="F46" s="40" t="s">
        <v>102</v>
      </c>
      <c r="H46"/>
    </row>
    <row r="47" spans="1:8" ht="20" customHeight="1" x14ac:dyDescent="0.35">
      <c r="A47" s="18">
        <v>42748</v>
      </c>
      <c r="B47" s="19" t="s">
        <v>115</v>
      </c>
      <c r="C47" s="19" t="s">
        <v>116</v>
      </c>
      <c r="D47" s="20"/>
      <c r="E47" s="21">
        <v>200</v>
      </c>
      <c r="F47" s="40" t="s">
        <v>102</v>
      </c>
      <c r="H47"/>
    </row>
    <row r="48" spans="1:8" x14ac:dyDescent="0.35">
      <c r="A48" s="18">
        <v>42748</v>
      </c>
      <c r="B48" s="63" t="s">
        <v>117</v>
      </c>
      <c r="C48" s="19" t="s">
        <v>118</v>
      </c>
      <c r="D48" s="20"/>
      <c r="E48" s="21">
        <v>200</v>
      </c>
      <c r="F48" s="40" t="s">
        <v>102</v>
      </c>
      <c r="H48"/>
    </row>
    <row r="49" spans="1:8" x14ac:dyDescent="0.35">
      <c r="A49" s="18">
        <v>42748</v>
      </c>
      <c r="B49" s="19" t="s">
        <v>119</v>
      </c>
      <c r="C49" s="19" t="s">
        <v>120</v>
      </c>
      <c r="D49" s="20"/>
      <c r="E49" s="21">
        <v>200</v>
      </c>
      <c r="F49" s="40" t="s">
        <v>102</v>
      </c>
      <c r="H49"/>
    </row>
    <row r="50" spans="1:8" x14ac:dyDescent="0.35">
      <c r="A50" s="18">
        <v>42748</v>
      </c>
      <c r="B50" s="19" t="s">
        <v>121</v>
      </c>
      <c r="C50" s="62" t="s">
        <v>122</v>
      </c>
      <c r="D50" s="63"/>
      <c r="E50" s="21">
        <v>100</v>
      </c>
      <c r="F50" s="40" t="s">
        <v>102</v>
      </c>
      <c r="H50"/>
    </row>
    <row r="51" spans="1:8" x14ac:dyDescent="0.35">
      <c r="A51" s="18">
        <v>42748</v>
      </c>
      <c r="B51" s="19" t="s">
        <v>119</v>
      </c>
      <c r="C51" s="19" t="s">
        <v>120</v>
      </c>
      <c r="D51" s="20"/>
      <c r="E51" s="21">
        <v>200</v>
      </c>
      <c r="F51" s="40" t="s">
        <v>64</v>
      </c>
      <c r="H51"/>
    </row>
    <row r="52" spans="1:8" x14ac:dyDescent="0.35">
      <c r="A52" s="18">
        <v>42748</v>
      </c>
      <c r="B52" s="19" t="s">
        <v>123</v>
      </c>
      <c r="C52" s="62" t="s">
        <v>122</v>
      </c>
      <c r="D52" s="63"/>
      <c r="E52" s="21">
        <v>100</v>
      </c>
      <c r="F52" s="40" t="s">
        <v>102</v>
      </c>
    </row>
    <row r="53" spans="1:8" x14ac:dyDescent="0.35">
      <c r="A53" s="18">
        <v>42748</v>
      </c>
      <c r="B53" s="87" t="s">
        <v>124</v>
      </c>
      <c r="C53" s="62" t="s">
        <v>125</v>
      </c>
      <c r="D53" s="63"/>
      <c r="E53" s="21">
        <v>500</v>
      </c>
      <c r="F53" s="40" t="s">
        <v>102</v>
      </c>
    </row>
    <row r="54" spans="1:8" ht="18" customHeight="1" x14ac:dyDescent="0.35">
      <c r="A54" s="18">
        <v>42748</v>
      </c>
      <c r="B54" s="19" t="s">
        <v>119</v>
      </c>
      <c r="C54" s="19" t="s">
        <v>120</v>
      </c>
      <c r="D54" s="65"/>
      <c r="E54" s="61">
        <v>200</v>
      </c>
      <c r="F54" s="40" t="s">
        <v>64</v>
      </c>
    </row>
    <row r="55" spans="1:8" ht="18" customHeight="1" x14ac:dyDescent="0.35">
      <c r="A55" s="18">
        <v>42748</v>
      </c>
      <c r="B55" s="88" t="s">
        <v>126</v>
      </c>
      <c r="C55" s="65" t="s">
        <v>127</v>
      </c>
      <c r="D55" s="65"/>
      <c r="E55" s="61">
        <v>300</v>
      </c>
      <c r="F55" s="40" t="s">
        <v>102</v>
      </c>
    </row>
    <row r="56" spans="1:8" ht="18" customHeight="1" x14ac:dyDescent="0.35">
      <c r="A56" s="18">
        <v>42748</v>
      </c>
      <c r="B56" s="88" t="s">
        <v>128</v>
      </c>
      <c r="C56" s="65" t="s">
        <v>129</v>
      </c>
      <c r="D56" s="65"/>
      <c r="E56" s="61">
        <v>200</v>
      </c>
      <c r="F56" s="40" t="s">
        <v>102</v>
      </c>
    </row>
    <row r="57" spans="1:8" x14ac:dyDescent="0.35">
      <c r="A57" s="18">
        <v>42748</v>
      </c>
      <c r="B57" s="88" t="s">
        <v>130</v>
      </c>
      <c r="C57" s="65" t="s">
        <v>74</v>
      </c>
      <c r="D57" s="65"/>
      <c r="E57" s="61">
        <v>500</v>
      </c>
      <c r="F57" s="40" t="s">
        <v>102</v>
      </c>
    </row>
    <row r="58" spans="1:8" ht="20" customHeight="1" x14ac:dyDescent="0.35">
      <c r="A58" s="18">
        <v>42748</v>
      </c>
      <c r="B58" s="87" t="s">
        <v>131</v>
      </c>
      <c r="C58" s="65" t="s">
        <v>132</v>
      </c>
      <c r="D58" s="65"/>
      <c r="E58" s="61">
        <v>500</v>
      </c>
      <c r="F58" s="40" t="s">
        <v>102</v>
      </c>
    </row>
    <row r="59" spans="1:8" x14ac:dyDescent="0.35">
      <c r="A59" s="18">
        <v>42748</v>
      </c>
      <c r="B59" s="88" t="s">
        <v>133</v>
      </c>
      <c r="C59" s="65" t="s">
        <v>134</v>
      </c>
      <c r="D59" s="65"/>
      <c r="E59" s="61">
        <v>200</v>
      </c>
      <c r="F59" s="40" t="s">
        <v>102</v>
      </c>
    </row>
    <row r="60" spans="1:8" x14ac:dyDescent="0.35">
      <c r="A60" s="18">
        <v>42748</v>
      </c>
      <c r="B60" s="88" t="s">
        <v>136</v>
      </c>
      <c r="C60" s="65" t="s">
        <v>39</v>
      </c>
      <c r="D60" s="65"/>
      <c r="E60" s="61">
        <v>1000</v>
      </c>
      <c r="F60" s="40" t="s">
        <v>102</v>
      </c>
    </row>
    <row r="61" spans="1:8" x14ac:dyDescent="0.35">
      <c r="A61" s="18">
        <v>42748</v>
      </c>
      <c r="B61" s="88" t="s">
        <v>45</v>
      </c>
      <c r="C61" s="65" t="s">
        <v>38</v>
      </c>
      <c r="D61" s="65"/>
      <c r="E61" s="61">
        <v>100</v>
      </c>
      <c r="F61" s="40" t="s">
        <v>102</v>
      </c>
    </row>
    <row r="62" spans="1:8" x14ac:dyDescent="0.35">
      <c r="A62" s="18">
        <v>42748</v>
      </c>
      <c r="B62" s="88" t="s">
        <v>88</v>
      </c>
      <c r="C62" s="65" t="s">
        <v>48</v>
      </c>
      <c r="D62" s="65"/>
      <c r="E62" s="61">
        <v>500</v>
      </c>
      <c r="F62" s="40" t="s">
        <v>102</v>
      </c>
    </row>
    <row r="63" spans="1:8" x14ac:dyDescent="0.35">
      <c r="A63" s="18">
        <v>42748</v>
      </c>
      <c r="B63" s="89" t="s">
        <v>137</v>
      </c>
      <c r="C63" s="65" t="s">
        <v>138</v>
      </c>
      <c r="D63" s="65"/>
      <c r="E63" s="61">
        <v>1000</v>
      </c>
      <c r="F63" s="40" t="s">
        <v>102</v>
      </c>
    </row>
    <row r="64" spans="1:8" ht="18.75" customHeight="1" x14ac:dyDescent="0.35">
      <c r="A64" s="18">
        <v>42748</v>
      </c>
      <c r="B64" s="88" t="s">
        <v>52</v>
      </c>
      <c r="C64" s="65" t="s">
        <v>139</v>
      </c>
      <c r="D64" s="65"/>
      <c r="E64" s="61">
        <v>5000</v>
      </c>
      <c r="F64" s="40" t="s">
        <v>102</v>
      </c>
    </row>
    <row r="65" spans="1:6" ht="18.75" customHeight="1" x14ac:dyDescent="0.35">
      <c r="A65" s="18">
        <v>42748</v>
      </c>
      <c r="B65" s="88" t="s">
        <v>140</v>
      </c>
      <c r="C65" s="65" t="s">
        <v>141</v>
      </c>
      <c r="D65" s="65"/>
      <c r="E65" s="61">
        <v>200</v>
      </c>
      <c r="F65" s="40" t="s">
        <v>102</v>
      </c>
    </row>
    <row r="66" spans="1:6" ht="18.75" customHeight="1" x14ac:dyDescent="0.35">
      <c r="A66" s="18">
        <v>42748</v>
      </c>
      <c r="B66" s="90" t="s">
        <v>142</v>
      </c>
      <c r="C66" s="31" t="s">
        <v>49</v>
      </c>
      <c r="D66" s="31"/>
      <c r="E66" s="32">
        <v>500</v>
      </c>
      <c r="F66" s="40" t="s">
        <v>102</v>
      </c>
    </row>
    <row r="67" spans="1:6" ht="21.75" customHeight="1" x14ac:dyDescent="0.35">
      <c r="A67" s="18">
        <v>42748</v>
      </c>
      <c r="B67" s="91" t="s">
        <v>143</v>
      </c>
      <c r="C67" s="31" t="s">
        <v>144</v>
      </c>
      <c r="D67" s="31"/>
      <c r="E67" s="32">
        <v>500</v>
      </c>
      <c r="F67" s="40" t="s">
        <v>102</v>
      </c>
    </row>
    <row r="68" spans="1:6" x14ac:dyDescent="0.35">
      <c r="A68" s="18">
        <v>42748</v>
      </c>
      <c r="B68" s="88" t="s">
        <v>145</v>
      </c>
      <c r="C68" s="31" t="s">
        <v>146</v>
      </c>
      <c r="D68" s="31"/>
      <c r="E68" s="32">
        <v>100</v>
      </c>
      <c r="F68" s="40" t="s">
        <v>64</v>
      </c>
    </row>
    <row r="69" spans="1:6" x14ac:dyDescent="0.35">
      <c r="A69" s="18">
        <v>42748</v>
      </c>
      <c r="B69" s="92" t="s">
        <v>147</v>
      </c>
      <c r="C69" s="31" t="s">
        <v>148</v>
      </c>
      <c r="D69" s="31"/>
      <c r="E69" s="32">
        <v>500</v>
      </c>
      <c r="F69" s="40" t="s">
        <v>102</v>
      </c>
    </row>
    <row r="70" spans="1:6" x14ac:dyDescent="0.35">
      <c r="A70" s="18">
        <v>42748</v>
      </c>
      <c r="B70" s="90" t="s">
        <v>149</v>
      </c>
      <c r="C70" s="31" t="s">
        <v>150</v>
      </c>
      <c r="D70" s="31"/>
      <c r="E70" s="32">
        <v>500</v>
      </c>
      <c r="F70" s="40" t="s">
        <v>102</v>
      </c>
    </row>
    <row r="71" spans="1:6" x14ac:dyDescent="0.35">
      <c r="A71" s="18">
        <v>42748</v>
      </c>
      <c r="B71" s="88" t="s">
        <v>151</v>
      </c>
      <c r="C71" s="31" t="s">
        <v>152</v>
      </c>
      <c r="D71" s="31"/>
      <c r="E71" s="32">
        <v>300</v>
      </c>
      <c r="F71" s="40" t="s">
        <v>102</v>
      </c>
    </row>
    <row r="72" spans="1:6" x14ac:dyDescent="0.35">
      <c r="A72" s="18">
        <v>42748</v>
      </c>
      <c r="B72" s="90" t="s">
        <v>153</v>
      </c>
      <c r="C72" s="34" t="s">
        <v>36</v>
      </c>
      <c r="D72" s="34"/>
      <c r="E72" s="21">
        <v>500</v>
      </c>
      <c r="F72" s="40" t="s">
        <v>102</v>
      </c>
    </row>
    <row r="73" spans="1:6" x14ac:dyDescent="0.35">
      <c r="A73" s="18">
        <v>42748</v>
      </c>
      <c r="B73" s="20" t="s">
        <v>154</v>
      </c>
      <c r="C73" s="34" t="s">
        <v>155</v>
      </c>
      <c r="D73" s="34"/>
      <c r="E73" s="21">
        <v>1000</v>
      </c>
      <c r="F73" s="40" t="s">
        <v>102</v>
      </c>
    </row>
    <row r="74" spans="1:6" x14ac:dyDescent="0.35">
      <c r="A74" s="18">
        <v>42748</v>
      </c>
      <c r="B74" s="19" t="s">
        <v>156</v>
      </c>
      <c r="C74" s="34" t="s">
        <v>37</v>
      </c>
      <c r="D74" s="34"/>
      <c r="E74" s="21">
        <v>200</v>
      </c>
      <c r="F74" s="40" t="s">
        <v>102</v>
      </c>
    </row>
    <row r="75" spans="1:6" x14ac:dyDescent="0.35">
      <c r="A75" s="18">
        <v>42748</v>
      </c>
      <c r="B75" s="63" t="s">
        <v>157</v>
      </c>
      <c r="C75" s="34" t="s">
        <v>122</v>
      </c>
      <c r="D75" s="34"/>
      <c r="E75" s="21">
        <v>200</v>
      </c>
      <c r="F75" s="40" t="s">
        <v>102</v>
      </c>
    </row>
    <row r="76" spans="1:6" x14ac:dyDescent="0.35">
      <c r="A76" s="18">
        <v>42748</v>
      </c>
      <c r="B76" s="19" t="s">
        <v>158</v>
      </c>
      <c r="C76" s="34" t="s">
        <v>159</v>
      </c>
      <c r="D76" s="34"/>
      <c r="E76" s="21">
        <v>200</v>
      </c>
      <c r="F76" s="22" t="s">
        <v>102</v>
      </c>
    </row>
    <row r="77" spans="1:6" ht="16.5" customHeight="1" x14ac:dyDescent="0.35">
      <c r="A77" s="18">
        <v>42748</v>
      </c>
      <c r="B77" s="63" t="s">
        <v>160</v>
      </c>
      <c r="C77" s="36" t="s">
        <v>161</v>
      </c>
      <c r="D77" s="36"/>
      <c r="E77" s="32">
        <v>500</v>
      </c>
      <c r="F77" s="22" t="s">
        <v>102</v>
      </c>
    </row>
    <row r="78" spans="1:6" x14ac:dyDescent="0.35">
      <c r="A78" s="18">
        <v>42748</v>
      </c>
      <c r="B78" s="20" t="s">
        <v>162</v>
      </c>
      <c r="C78" s="65" t="s">
        <v>163</v>
      </c>
      <c r="D78" s="34"/>
      <c r="E78" s="32">
        <v>100</v>
      </c>
      <c r="F78" s="22" t="s">
        <v>102</v>
      </c>
    </row>
    <row r="79" spans="1:6" x14ac:dyDescent="0.35">
      <c r="A79" s="18">
        <v>42748</v>
      </c>
      <c r="B79" s="20" t="s">
        <v>164</v>
      </c>
      <c r="C79" s="34" t="s">
        <v>51</v>
      </c>
      <c r="D79" s="34"/>
      <c r="E79" s="21">
        <v>200</v>
      </c>
      <c r="F79" s="22" t="s">
        <v>102</v>
      </c>
    </row>
    <row r="80" spans="1:6" x14ac:dyDescent="0.35">
      <c r="A80" s="18">
        <v>42748</v>
      </c>
      <c r="B80" s="20" t="s">
        <v>165</v>
      </c>
      <c r="C80" s="34" t="s">
        <v>166</v>
      </c>
      <c r="D80" s="34"/>
      <c r="E80" s="21">
        <v>100</v>
      </c>
      <c r="F80" s="22" t="s">
        <v>64</v>
      </c>
    </row>
    <row r="81" spans="1:6" x14ac:dyDescent="0.35">
      <c r="A81" s="18">
        <v>42748</v>
      </c>
      <c r="B81" s="20" t="s">
        <v>167</v>
      </c>
      <c r="C81" s="34" t="s">
        <v>168</v>
      </c>
      <c r="D81" s="34"/>
      <c r="E81" s="21">
        <v>200</v>
      </c>
      <c r="F81" s="22" t="s">
        <v>102</v>
      </c>
    </row>
    <row r="82" spans="1:6" x14ac:dyDescent="0.35">
      <c r="A82" s="18">
        <v>42748</v>
      </c>
      <c r="B82" s="19" t="s">
        <v>184</v>
      </c>
      <c r="C82" s="34"/>
      <c r="D82" s="34"/>
      <c r="E82" s="21">
        <v>550</v>
      </c>
      <c r="F82" s="22" t="s">
        <v>102</v>
      </c>
    </row>
    <row r="83" spans="1:6" x14ac:dyDescent="0.35">
      <c r="A83" s="18">
        <v>42749</v>
      </c>
      <c r="B83" s="19" t="s">
        <v>188</v>
      </c>
      <c r="C83" s="34"/>
      <c r="D83" s="34"/>
      <c r="E83" s="21">
        <v>2000</v>
      </c>
      <c r="F83" s="22" t="s">
        <v>102</v>
      </c>
    </row>
    <row r="84" spans="1:6" x14ac:dyDescent="0.35">
      <c r="A84" s="18">
        <v>42749</v>
      </c>
      <c r="B84" s="20" t="s">
        <v>169</v>
      </c>
      <c r="C84" s="34" t="s">
        <v>170</v>
      </c>
      <c r="D84" s="34"/>
      <c r="E84" s="21">
        <v>200</v>
      </c>
      <c r="F84" s="22" t="s">
        <v>102</v>
      </c>
    </row>
    <row r="85" spans="1:6" x14ac:dyDescent="0.35">
      <c r="A85" s="18">
        <v>42749</v>
      </c>
      <c r="B85" s="20" t="s">
        <v>171</v>
      </c>
      <c r="C85" s="34" t="s">
        <v>172</v>
      </c>
      <c r="D85" s="34"/>
      <c r="E85" s="21">
        <v>200</v>
      </c>
      <c r="F85" s="22" t="s">
        <v>102</v>
      </c>
    </row>
    <row r="86" spans="1:6" x14ac:dyDescent="0.35">
      <c r="A86" s="18">
        <v>42749</v>
      </c>
      <c r="B86" s="20" t="s">
        <v>173</v>
      </c>
      <c r="C86" s="34" t="s">
        <v>174</v>
      </c>
      <c r="D86" s="34"/>
      <c r="E86" s="21">
        <v>300</v>
      </c>
      <c r="F86" s="22" t="s">
        <v>102</v>
      </c>
    </row>
    <row r="87" spans="1:6" x14ac:dyDescent="0.35">
      <c r="A87" s="18">
        <v>42749</v>
      </c>
      <c r="B87" s="19" t="s">
        <v>197</v>
      </c>
      <c r="C87" s="34"/>
      <c r="D87" s="34"/>
      <c r="E87" s="21">
        <v>500</v>
      </c>
      <c r="F87" s="22" t="s">
        <v>66</v>
      </c>
    </row>
    <row r="88" spans="1:6" x14ac:dyDescent="0.35">
      <c r="A88" s="18">
        <v>42750</v>
      </c>
      <c r="B88" s="20" t="s">
        <v>175</v>
      </c>
      <c r="C88" s="34" t="s">
        <v>176</v>
      </c>
      <c r="D88" s="34"/>
      <c r="E88" s="21">
        <v>100</v>
      </c>
      <c r="F88" s="22" t="s">
        <v>102</v>
      </c>
    </row>
    <row r="89" spans="1:6" x14ac:dyDescent="0.35">
      <c r="A89" s="18">
        <v>42750</v>
      </c>
      <c r="B89" s="19" t="s">
        <v>189</v>
      </c>
      <c r="C89" s="34"/>
      <c r="D89" s="34"/>
      <c r="E89" s="21">
        <v>100</v>
      </c>
      <c r="F89" s="22" t="s">
        <v>102</v>
      </c>
    </row>
    <row r="90" spans="1:6" x14ac:dyDescent="0.35">
      <c r="A90" s="18">
        <v>42751</v>
      </c>
      <c r="B90" s="20" t="s">
        <v>177</v>
      </c>
      <c r="C90" s="34" t="s">
        <v>46</v>
      </c>
      <c r="D90" s="34"/>
      <c r="E90" s="21">
        <v>200</v>
      </c>
      <c r="F90" s="22" t="s">
        <v>102</v>
      </c>
    </row>
    <row r="91" spans="1:6" x14ac:dyDescent="0.35">
      <c r="A91" s="18">
        <v>42751</v>
      </c>
      <c r="B91" s="19" t="s">
        <v>193</v>
      </c>
      <c r="C91" s="34"/>
      <c r="D91" s="34"/>
      <c r="E91" s="21">
        <v>100</v>
      </c>
      <c r="F91" s="22" t="s">
        <v>64</v>
      </c>
    </row>
    <row r="92" spans="1:6" x14ac:dyDescent="0.35">
      <c r="A92" s="18">
        <v>42752</v>
      </c>
      <c r="B92" s="20" t="s">
        <v>178</v>
      </c>
      <c r="C92" s="34" t="s">
        <v>179</v>
      </c>
      <c r="D92" s="34"/>
      <c r="E92" s="21">
        <v>500</v>
      </c>
      <c r="F92" s="22" t="s">
        <v>64</v>
      </c>
    </row>
    <row r="93" spans="1:6" x14ac:dyDescent="0.35">
      <c r="A93" s="18">
        <v>42752</v>
      </c>
      <c r="B93" s="20" t="s">
        <v>180</v>
      </c>
      <c r="C93" s="34" t="s">
        <v>181</v>
      </c>
      <c r="D93" s="34"/>
      <c r="E93" s="21">
        <v>200</v>
      </c>
      <c r="F93" s="22" t="s">
        <v>64</v>
      </c>
    </row>
    <row r="94" spans="1:6" x14ac:dyDescent="0.35">
      <c r="A94" s="18">
        <v>42752</v>
      </c>
      <c r="B94" s="20" t="s">
        <v>145</v>
      </c>
      <c r="C94" s="34" t="s">
        <v>146</v>
      </c>
      <c r="D94" s="34"/>
      <c r="E94" s="21">
        <v>50</v>
      </c>
      <c r="F94" s="22" t="s">
        <v>182</v>
      </c>
    </row>
    <row r="95" spans="1:6" x14ac:dyDescent="0.35">
      <c r="A95" s="18">
        <v>42752</v>
      </c>
      <c r="B95" s="63" t="s">
        <v>103</v>
      </c>
      <c r="C95" s="34" t="s">
        <v>183</v>
      </c>
      <c r="D95" s="34"/>
      <c r="E95" s="21">
        <v>1000</v>
      </c>
      <c r="F95" s="22" t="s">
        <v>182</v>
      </c>
    </row>
    <row r="96" spans="1:6" x14ac:dyDescent="0.35">
      <c r="A96" s="18">
        <v>42752</v>
      </c>
      <c r="B96" s="20" t="s">
        <v>201</v>
      </c>
      <c r="C96" s="34" t="s">
        <v>202</v>
      </c>
      <c r="D96" s="34"/>
      <c r="E96" s="21">
        <v>200</v>
      </c>
      <c r="F96" s="22" t="s">
        <v>64</v>
      </c>
    </row>
    <row r="97" spans="1:6" x14ac:dyDescent="0.35">
      <c r="A97" s="18">
        <v>42752</v>
      </c>
      <c r="B97" s="20" t="s">
        <v>203</v>
      </c>
      <c r="C97" s="34" t="s">
        <v>46</v>
      </c>
      <c r="D97" s="34"/>
      <c r="E97" s="21">
        <v>300</v>
      </c>
      <c r="F97" s="22" t="s">
        <v>182</v>
      </c>
    </row>
    <row r="98" spans="1:6" x14ac:dyDescent="0.35">
      <c r="A98" s="18">
        <v>42752</v>
      </c>
      <c r="B98" s="20" t="s">
        <v>52</v>
      </c>
      <c r="C98" s="34" t="s">
        <v>204</v>
      </c>
      <c r="D98" s="34"/>
      <c r="E98" s="21">
        <v>4000</v>
      </c>
      <c r="F98" s="22" t="s">
        <v>182</v>
      </c>
    </row>
    <row r="99" spans="1:6" x14ac:dyDescent="0.35">
      <c r="A99" s="18">
        <v>42752</v>
      </c>
      <c r="B99" s="20" t="s">
        <v>205</v>
      </c>
      <c r="C99" s="34" t="s">
        <v>206</v>
      </c>
      <c r="D99" s="34"/>
      <c r="E99" s="21">
        <v>100</v>
      </c>
      <c r="F99" s="22" t="s">
        <v>182</v>
      </c>
    </row>
    <row r="100" spans="1:6" x14ac:dyDescent="0.35">
      <c r="A100" s="18">
        <v>42752</v>
      </c>
      <c r="B100" s="20" t="s">
        <v>207</v>
      </c>
      <c r="C100" s="34" t="s">
        <v>35</v>
      </c>
      <c r="D100" s="34"/>
      <c r="E100" s="21">
        <v>200</v>
      </c>
      <c r="F100" s="22" t="s">
        <v>182</v>
      </c>
    </row>
    <row r="101" spans="1:6" x14ac:dyDescent="0.35">
      <c r="A101" s="18">
        <v>42752</v>
      </c>
      <c r="B101" s="20" t="s">
        <v>208</v>
      </c>
      <c r="C101" s="34" t="s">
        <v>209</v>
      </c>
      <c r="D101" s="34" t="s">
        <v>20</v>
      </c>
      <c r="E101" s="21">
        <v>400</v>
      </c>
      <c r="F101" s="22" t="s">
        <v>64</v>
      </c>
    </row>
    <row r="102" spans="1:6" x14ac:dyDescent="0.35">
      <c r="A102" s="18">
        <v>42752</v>
      </c>
      <c r="B102" s="20" t="s">
        <v>210</v>
      </c>
      <c r="C102" s="34" t="s">
        <v>34</v>
      </c>
      <c r="D102" s="34"/>
      <c r="E102" s="21">
        <v>1000</v>
      </c>
      <c r="F102" s="22" t="s">
        <v>64</v>
      </c>
    </row>
    <row r="103" spans="1:6" x14ac:dyDescent="0.35">
      <c r="A103" s="18">
        <v>42752</v>
      </c>
      <c r="B103" s="20" t="s">
        <v>198</v>
      </c>
      <c r="C103" s="34" t="s">
        <v>199</v>
      </c>
      <c r="D103" s="34" t="s">
        <v>200</v>
      </c>
      <c r="E103" s="21">
        <v>300</v>
      </c>
      <c r="F103" s="22" t="s">
        <v>182</v>
      </c>
    </row>
    <row r="104" spans="1:6" x14ac:dyDescent="0.35">
      <c r="A104" s="18">
        <v>42752</v>
      </c>
      <c r="B104" s="19" t="s">
        <v>190</v>
      </c>
      <c r="C104" s="34"/>
      <c r="D104" s="34"/>
      <c r="E104" s="21">
        <v>10000</v>
      </c>
      <c r="F104" s="22" t="s">
        <v>182</v>
      </c>
    </row>
    <row r="105" spans="1:6" x14ac:dyDescent="0.35">
      <c r="A105" s="26">
        <v>42753</v>
      </c>
      <c r="B105" s="19" t="s">
        <v>226</v>
      </c>
      <c r="C105" s="34"/>
      <c r="D105" s="34"/>
      <c r="E105" s="21">
        <v>25</v>
      </c>
      <c r="F105" s="22" t="s">
        <v>66</v>
      </c>
    </row>
    <row r="106" spans="1:6" x14ac:dyDescent="0.35">
      <c r="A106" s="26">
        <v>42754</v>
      </c>
      <c r="B106" s="19" t="s">
        <v>191</v>
      </c>
      <c r="C106" s="34"/>
      <c r="D106" s="34"/>
      <c r="E106" s="21">
        <v>1000</v>
      </c>
      <c r="F106" s="22" t="s">
        <v>64</v>
      </c>
    </row>
    <row r="107" spans="1:6" x14ac:dyDescent="0.35">
      <c r="A107" s="26">
        <v>42754</v>
      </c>
      <c r="B107" s="19" t="s">
        <v>191</v>
      </c>
      <c r="C107" s="134"/>
      <c r="D107" s="34"/>
      <c r="E107" s="21">
        <v>500</v>
      </c>
      <c r="F107" s="22" t="s">
        <v>102</v>
      </c>
    </row>
    <row r="108" spans="1:6" x14ac:dyDescent="0.35">
      <c r="A108" s="26">
        <v>42754</v>
      </c>
      <c r="B108" s="20" t="s">
        <v>211</v>
      </c>
      <c r="C108" s="72" t="s">
        <v>27</v>
      </c>
      <c r="D108" s="57" t="s">
        <v>25</v>
      </c>
      <c r="E108" s="21">
        <v>100</v>
      </c>
      <c r="F108" s="22" t="s">
        <v>64</v>
      </c>
    </row>
    <row r="109" spans="1:6" x14ac:dyDescent="0.35">
      <c r="A109" s="26">
        <v>42754</v>
      </c>
      <c r="B109" s="20" t="s">
        <v>212</v>
      </c>
      <c r="C109" s="72" t="s">
        <v>213</v>
      </c>
      <c r="D109" s="57"/>
      <c r="E109" s="21">
        <v>1000</v>
      </c>
      <c r="F109" s="22" t="s">
        <v>62</v>
      </c>
    </row>
    <row r="110" spans="1:6" x14ac:dyDescent="0.35">
      <c r="A110" s="26">
        <v>42754</v>
      </c>
      <c r="B110" s="20" t="s">
        <v>214</v>
      </c>
      <c r="C110" s="72" t="s">
        <v>91</v>
      </c>
      <c r="D110" s="57"/>
      <c r="E110" s="21">
        <v>200</v>
      </c>
      <c r="F110" s="22" t="s">
        <v>62</v>
      </c>
    </row>
    <row r="111" spans="1:6" x14ac:dyDescent="0.35">
      <c r="A111" s="26">
        <v>42754</v>
      </c>
      <c r="B111" s="20" t="s">
        <v>215</v>
      </c>
      <c r="C111" s="72" t="s">
        <v>35</v>
      </c>
      <c r="D111" s="57"/>
      <c r="E111" s="21">
        <v>1000</v>
      </c>
      <c r="F111" s="22" t="s">
        <v>64</v>
      </c>
    </row>
    <row r="112" spans="1:6" x14ac:dyDescent="0.35">
      <c r="A112" s="26">
        <v>42754</v>
      </c>
      <c r="B112" s="20" t="s">
        <v>216</v>
      </c>
      <c r="C112" s="72" t="s">
        <v>217</v>
      </c>
      <c r="D112" s="57"/>
      <c r="E112" s="21">
        <v>500</v>
      </c>
      <c r="F112" s="22" t="s">
        <v>62</v>
      </c>
    </row>
    <row r="113" spans="1:6" x14ac:dyDescent="0.35">
      <c r="A113" s="26">
        <v>42754</v>
      </c>
      <c r="B113" s="20" t="s">
        <v>215</v>
      </c>
      <c r="C113" s="72" t="s">
        <v>35</v>
      </c>
      <c r="D113" s="57"/>
      <c r="E113" s="21">
        <v>1000</v>
      </c>
      <c r="F113" s="22" t="s">
        <v>102</v>
      </c>
    </row>
    <row r="114" spans="1:6" x14ac:dyDescent="0.35">
      <c r="A114" s="26">
        <v>42754</v>
      </c>
      <c r="B114" s="20" t="s">
        <v>215</v>
      </c>
      <c r="C114" s="72" t="s">
        <v>35</v>
      </c>
      <c r="D114" s="57"/>
      <c r="E114" s="21">
        <v>1000</v>
      </c>
      <c r="F114" s="22" t="s">
        <v>64</v>
      </c>
    </row>
    <row r="115" spans="1:6" x14ac:dyDescent="0.35">
      <c r="A115" s="26">
        <v>42754</v>
      </c>
      <c r="B115" s="20" t="s">
        <v>218</v>
      </c>
      <c r="C115" s="72" t="s">
        <v>181</v>
      </c>
      <c r="D115" s="57"/>
      <c r="E115" s="21">
        <v>500</v>
      </c>
      <c r="F115" s="22" t="s">
        <v>62</v>
      </c>
    </row>
    <row r="116" spans="1:6" x14ac:dyDescent="0.35">
      <c r="A116" s="26">
        <v>42754</v>
      </c>
      <c r="B116" s="20" t="s">
        <v>23</v>
      </c>
      <c r="C116" s="72"/>
      <c r="D116" s="57"/>
      <c r="E116" s="21">
        <v>500</v>
      </c>
      <c r="F116" s="22" t="s">
        <v>62</v>
      </c>
    </row>
    <row r="117" spans="1:6" x14ac:dyDescent="0.35">
      <c r="A117" s="26">
        <v>42754</v>
      </c>
      <c r="B117" s="20" t="s">
        <v>219</v>
      </c>
      <c r="C117" s="72" t="s">
        <v>144</v>
      </c>
      <c r="D117" s="57"/>
      <c r="E117" s="21">
        <v>100</v>
      </c>
      <c r="F117" s="22" t="s">
        <v>62</v>
      </c>
    </row>
    <row r="118" spans="1:6" x14ac:dyDescent="0.35">
      <c r="A118" s="26">
        <v>42754</v>
      </c>
      <c r="B118" s="20" t="s">
        <v>220</v>
      </c>
      <c r="C118" s="72" t="s">
        <v>221</v>
      </c>
      <c r="D118" s="57"/>
      <c r="E118" s="21">
        <v>500</v>
      </c>
      <c r="F118" s="22" t="s">
        <v>64</v>
      </c>
    </row>
    <row r="119" spans="1:6" x14ac:dyDescent="0.35">
      <c r="A119" s="26">
        <v>42754</v>
      </c>
      <c r="B119" s="20" t="s">
        <v>222</v>
      </c>
      <c r="C119" s="72" t="s">
        <v>223</v>
      </c>
      <c r="D119" s="57"/>
      <c r="E119" s="21">
        <v>500</v>
      </c>
      <c r="F119" s="22" t="s">
        <v>62</v>
      </c>
    </row>
    <row r="120" spans="1:6" x14ac:dyDescent="0.35">
      <c r="A120" s="26">
        <v>42754</v>
      </c>
      <c r="B120" s="20" t="s">
        <v>224</v>
      </c>
      <c r="C120" s="72" t="s">
        <v>225</v>
      </c>
      <c r="D120" s="57"/>
      <c r="E120" s="21">
        <v>100</v>
      </c>
      <c r="F120" s="22" t="s">
        <v>102</v>
      </c>
    </row>
    <row r="121" spans="1:6" x14ac:dyDescent="0.35">
      <c r="A121" s="26">
        <v>42754</v>
      </c>
      <c r="B121" s="20" t="s">
        <v>23</v>
      </c>
      <c r="C121" s="72"/>
      <c r="D121" s="57"/>
      <c r="E121" s="21">
        <v>200</v>
      </c>
      <c r="F121" s="22" t="s">
        <v>62</v>
      </c>
    </row>
    <row r="122" spans="1:6" x14ac:dyDescent="0.35">
      <c r="A122" s="26">
        <v>42754</v>
      </c>
      <c r="B122" s="20" t="s">
        <v>227</v>
      </c>
      <c r="C122" s="72" t="s">
        <v>32</v>
      </c>
      <c r="D122" s="57" t="s">
        <v>22</v>
      </c>
      <c r="E122" s="21">
        <v>100</v>
      </c>
      <c r="F122" s="22" t="s">
        <v>64</v>
      </c>
    </row>
    <row r="123" spans="1:6" x14ac:dyDescent="0.35">
      <c r="A123" s="26">
        <v>42755</v>
      </c>
      <c r="B123" s="20" t="s">
        <v>228</v>
      </c>
      <c r="C123" s="72"/>
      <c r="D123" s="57"/>
      <c r="E123" s="21">
        <v>1000</v>
      </c>
      <c r="F123" s="22" t="s">
        <v>64</v>
      </c>
    </row>
    <row r="124" spans="1:6" x14ac:dyDescent="0.35">
      <c r="A124" s="26">
        <v>42755</v>
      </c>
      <c r="B124" s="20" t="s">
        <v>228</v>
      </c>
      <c r="C124" s="72"/>
      <c r="D124" s="57"/>
      <c r="E124" s="21">
        <v>1000</v>
      </c>
      <c r="F124" s="22" t="s">
        <v>102</v>
      </c>
    </row>
    <row r="125" spans="1:6" x14ac:dyDescent="0.35">
      <c r="A125" s="26">
        <v>42755</v>
      </c>
      <c r="B125" s="20" t="s">
        <v>194</v>
      </c>
      <c r="C125" s="72"/>
      <c r="D125" s="57"/>
      <c r="E125" s="21">
        <v>350</v>
      </c>
      <c r="F125" s="22" t="s">
        <v>64</v>
      </c>
    </row>
    <row r="126" spans="1:6" x14ac:dyDescent="0.35">
      <c r="A126" s="26">
        <v>42757</v>
      </c>
      <c r="B126" s="19" t="s">
        <v>195</v>
      </c>
      <c r="C126" s="72"/>
      <c r="D126" s="57"/>
      <c r="E126" s="21">
        <v>80</v>
      </c>
      <c r="F126" s="22" t="s">
        <v>182</v>
      </c>
    </row>
    <row r="127" spans="1:6" x14ac:dyDescent="0.35">
      <c r="A127" s="26">
        <v>42757</v>
      </c>
      <c r="B127" s="19" t="s">
        <v>229</v>
      </c>
      <c r="C127" s="72"/>
      <c r="D127" s="57"/>
      <c r="E127" s="21">
        <v>500</v>
      </c>
      <c r="F127" s="22" t="s">
        <v>66</v>
      </c>
    </row>
    <row r="128" spans="1:6" x14ac:dyDescent="0.35">
      <c r="A128" s="26">
        <v>42760</v>
      </c>
      <c r="B128" s="19" t="s">
        <v>196</v>
      </c>
      <c r="C128" s="72"/>
      <c r="D128" s="57"/>
      <c r="E128" s="21">
        <v>250</v>
      </c>
      <c r="F128" s="22" t="s">
        <v>182</v>
      </c>
    </row>
    <row r="129" spans="1:6" x14ac:dyDescent="0.35">
      <c r="A129" s="26">
        <v>42761</v>
      </c>
      <c r="B129" s="20" t="s">
        <v>230</v>
      </c>
      <c r="C129" s="72" t="s">
        <v>231</v>
      </c>
      <c r="D129" s="57" t="s">
        <v>232</v>
      </c>
      <c r="E129" s="21">
        <v>30000</v>
      </c>
      <c r="F129" s="22" t="s">
        <v>102</v>
      </c>
    </row>
    <row r="130" spans="1:6" x14ac:dyDescent="0.35">
      <c r="A130" s="26">
        <v>42761</v>
      </c>
      <c r="B130" s="63" t="s">
        <v>237</v>
      </c>
      <c r="C130" s="72" t="s">
        <v>238</v>
      </c>
      <c r="D130" s="135"/>
      <c r="E130" s="49">
        <v>500</v>
      </c>
      <c r="F130" s="22" t="s">
        <v>102</v>
      </c>
    </row>
    <row r="131" spans="1:6" x14ac:dyDescent="0.35">
      <c r="A131" s="26">
        <v>42762</v>
      </c>
      <c r="B131" s="63" t="s">
        <v>239</v>
      </c>
      <c r="C131" s="72" t="s">
        <v>240</v>
      </c>
      <c r="D131" s="135"/>
      <c r="E131" s="49">
        <v>500</v>
      </c>
      <c r="F131" s="22" t="s">
        <v>102</v>
      </c>
    </row>
    <row r="132" spans="1:6" x14ac:dyDescent="0.35">
      <c r="A132" s="26">
        <v>42762</v>
      </c>
      <c r="B132" s="63" t="s">
        <v>241</v>
      </c>
      <c r="C132" s="72" t="s">
        <v>242</v>
      </c>
      <c r="D132" s="135"/>
      <c r="E132" s="49">
        <v>500</v>
      </c>
      <c r="F132" s="22" t="s">
        <v>243</v>
      </c>
    </row>
    <row r="133" spans="1:6" ht="17" customHeight="1" x14ac:dyDescent="0.35">
      <c r="A133" s="26">
        <v>42762</v>
      </c>
      <c r="B133" s="63" t="s">
        <v>233</v>
      </c>
      <c r="C133" s="65"/>
      <c r="D133" s="62"/>
      <c r="E133" s="49">
        <v>2000</v>
      </c>
      <c r="F133" s="66" t="s">
        <v>62</v>
      </c>
    </row>
    <row r="134" spans="1:6" ht="20.25" customHeight="1" x14ac:dyDescent="0.35">
      <c r="A134" s="26">
        <v>42762</v>
      </c>
      <c r="B134" s="63" t="s">
        <v>233</v>
      </c>
      <c r="C134" s="65"/>
      <c r="D134" s="62"/>
      <c r="E134" s="49">
        <v>2000</v>
      </c>
      <c r="F134" s="66" t="s">
        <v>102</v>
      </c>
    </row>
    <row r="135" spans="1:6" ht="20.25" customHeight="1" x14ac:dyDescent="0.35">
      <c r="A135" s="26">
        <v>42762</v>
      </c>
      <c r="B135" s="63" t="s">
        <v>233</v>
      </c>
      <c r="C135" s="65"/>
      <c r="D135" s="62"/>
      <c r="E135" s="49">
        <v>2000</v>
      </c>
      <c r="F135" s="66" t="s">
        <v>64</v>
      </c>
    </row>
    <row r="136" spans="1:6" ht="20.25" customHeight="1" x14ac:dyDescent="0.35">
      <c r="A136" s="26">
        <v>42762</v>
      </c>
      <c r="B136" s="63" t="s">
        <v>233</v>
      </c>
      <c r="C136" s="65"/>
      <c r="D136" s="62"/>
      <c r="E136" s="49">
        <v>1000</v>
      </c>
      <c r="F136" s="66" t="s">
        <v>66</v>
      </c>
    </row>
    <row r="137" spans="1:6" ht="20.25" customHeight="1" x14ac:dyDescent="0.35">
      <c r="A137" s="26">
        <v>42762</v>
      </c>
      <c r="B137" s="63" t="s">
        <v>233</v>
      </c>
      <c r="C137" s="65"/>
      <c r="D137" s="62"/>
      <c r="E137" s="49">
        <v>1000</v>
      </c>
      <c r="F137" s="66" t="s">
        <v>29</v>
      </c>
    </row>
    <row r="138" spans="1:6" ht="20.25" customHeight="1" x14ac:dyDescent="0.35">
      <c r="A138" s="26">
        <v>42762</v>
      </c>
      <c r="B138" s="19" t="s">
        <v>249</v>
      </c>
      <c r="C138" s="65"/>
      <c r="D138" s="62"/>
      <c r="E138" s="49">
        <v>1600.07</v>
      </c>
      <c r="F138" s="66" t="s">
        <v>66</v>
      </c>
    </row>
    <row r="139" spans="1:6" ht="20.25" customHeight="1" x14ac:dyDescent="0.35">
      <c r="A139" s="26">
        <v>42763</v>
      </c>
      <c r="B139" s="19" t="s">
        <v>250</v>
      </c>
      <c r="C139" s="65"/>
      <c r="D139" s="62"/>
      <c r="E139" s="49">
        <v>300</v>
      </c>
      <c r="F139" s="66" t="s">
        <v>66</v>
      </c>
    </row>
    <row r="140" spans="1:6" ht="20.25" customHeight="1" x14ac:dyDescent="0.35">
      <c r="A140" s="26">
        <v>42763</v>
      </c>
      <c r="B140" s="19" t="s">
        <v>234</v>
      </c>
      <c r="C140" s="65"/>
      <c r="D140" s="62"/>
      <c r="E140" s="49">
        <v>200</v>
      </c>
      <c r="F140" s="66" t="s">
        <v>182</v>
      </c>
    </row>
    <row r="141" spans="1:6" ht="20.25" customHeight="1" x14ac:dyDescent="0.35">
      <c r="A141" s="26">
        <v>42764</v>
      </c>
      <c r="B141" s="19" t="s">
        <v>251</v>
      </c>
      <c r="C141" s="65"/>
      <c r="D141" s="62"/>
      <c r="E141" s="49">
        <v>325</v>
      </c>
      <c r="F141" s="66" t="s">
        <v>66</v>
      </c>
    </row>
    <row r="142" spans="1:6" ht="20.25" customHeight="1" x14ac:dyDescent="0.35">
      <c r="A142" s="26">
        <v>42765</v>
      </c>
      <c r="B142" s="63" t="s">
        <v>235</v>
      </c>
      <c r="C142" s="65" t="s">
        <v>16</v>
      </c>
      <c r="D142" s="62" t="s">
        <v>236</v>
      </c>
      <c r="E142" s="49">
        <v>300</v>
      </c>
      <c r="F142" s="66" t="s">
        <v>64</v>
      </c>
    </row>
    <row r="143" spans="1:6" ht="20.25" customHeight="1" x14ac:dyDescent="0.35">
      <c r="A143" s="26">
        <v>42765</v>
      </c>
      <c r="B143" s="63" t="s">
        <v>247</v>
      </c>
      <c r="C143" s="65" t="s">
        <v>34</v>
      </c>
      <c r="D143" s="62" t="s">
        <v>22</v>
      </c>
      <c r="E143" s="49">
        <v>200</v>
      </c>
      <c r="F143" s="66" t="s">
        <v>248</v>
      </c>
    </row>
    <row r="144" spans="1:6" ht="20.25" customHeight="1" x14ac:dyDescent="0.35">
      <c r="A144" s="26">
        <v>42765</v>
      </c>
      <c r="B144" s="19" t="s">
        <v>253</v>
      </c>
      <c r="C144" s="65"/>
      <c r="D144" s="62"/>
      <c r="E144" s="49">
        <v>300.22000000000003</v>
      </c>
      <c r="F144" s="66" t="s">
        <v>66</v>
      </c>
    </row>
    <row r="145" spans="1:6" ht="20.25" customHeight="1" x14ac:dyDescent="0.35">
      <c r="A145" s="26">
        <v>42766</v>
      </c>
      <c r="B145" s="19" t="s">
        <v>254</v>
      </c>
      <c r="C145" s="65"/>
      <c r="D145" s="62"/>
      <c r="E145" s="49">
        <v>50</v>
      </c>
      <c r="F145" s="66" t="s">
        <v>182</v>
      </c>
    </row>
    <row r="146" spans="1:6" ht="20.25" customHeight="1" x14ac:dyDescent="0.35">
      <c r="A146" s="26">
        <v>42766</v>
      </c>
      <c r="B146" s="63" t="s">
        <v>255</v>
      </c>
      <c r="C146" s="65" t="s">
        <v>217</v>
      </c>
      <c r="D146" s="62"/>
      <c r="E146" s="49">
        <v>500</v>
      </c>
      <c r="F146" s="66" t="s">
        <v>248</v>
      </c>
    </row>
    <row r="147" spans="1:6" ht="20.25" customHeight="1" x14ac:dyDescent="0.35">
      <c r="A147" s="26">
        <v>42766</v>
      </c>
      <c r="B147" s="63" t="s">
        <v>255</v>
      </c>
      <c r="C147" s="65" t="s">
        <v>217</v>
      </c>
      <c r="D147" s="62"/>
      <c r="E147" s="49">
        <v>500</v>
      </c>
      <c r="F147" s="66" t="s">
        <v>62</v>
      </c>
    </row>
    <row r="148" spans="1:6" ht="20.25" customHeight="1" x14ac:dyDescent="0.35">
      <c r="A148" s="26">
        <v>42766</v>
      </c>
      <c r="B148" s="63" t="s">
        <v>255</v>
      </c>
      <c r="C148" s="65" t="s">
        <v>217</v>
      </c>
      <c r="D148" s="62"/>
      <c r="E148" s="49">
        <v>500</v>
      </c>
      <c r="F148" s="66" t="s">
        <v>243</v>
      </c>
    </row>
    <row r="149" spans="1:6" ht="18.75" customHeight="1" x14ac:dyDescent="0.35">
      <c r="A149" s="26">
        <v>42766</v>
      </c>
      <c r="B149" s="62" t="s">
        <v>256</v>
      </c>
      <c r="C149" s="95" t="s">
        <v>257</v>
      </c>
      <c r="D149" s="62"/>
      <c r="E149" s="49">
        <v>5000</v>
      </c>
      <c r="F149" s="66" t="s">
        <v>248</v>
      </c>
    </row>
    <row r="150" spans="1:6" ht="18.75" customHeight="1" x14ac:dyDescent="0.35">
      <c r="A150" s="26">
        <v>42766</v>
      </c>
      <c r="B150" s="62" t="s">
        <v>178</v>
      </c>
      <c r="C150" s="62" t="s">
        <v>179</v>
      </c>
      <c r="D150" s="62"/>
      <c r="E150" s="49">
        <v>122</v>
      </c>
      <c r="F150" s="66" t="s">
        <v>64</v>
      </c>
    </row>
    <row r="151" spans="1:6" ht="18.75" customHeight="1" x14ac:dyDescent="0.35">
      <c r="A151" s="26">
        <v>42766</v>
      </c>
      <c r="B151" s="62" t="s">
        <v>258</v>
      </c>
      <c r="C151" s="62" t="s">
        <v>259</v>
      </c>
      <c r="D151" s="62"/>
      <c r="E151" s="49">
        <v>500</v>
      </c>
      <c r="F151" s="66" t="s">
        <v>248</v>
      </c>
    </row>
    <row r="152" spans="1:6" ht="18.75" customHeight="1" x14ac:dyDescent="0.35">
      <c r="A152" s="26">
        <v>42766</v>
      </c>
      <c r="B152" s="62" t="s">
        <v>260</v>
      </c>
      <c r="C152" s="62" t="s">
        <v>36</v>
      </c>
      <c r="D152" s="62"/>
      <c r="E152" s="49">
        <v>200</v>
      </c>
      <c r="F152" s="66" t="s">
        <v>248</v>
      </c>
    </row>
    <row r="153" spans="1:6" ht="18.75" customHeight="1" x14ac:dyDescent="0.35">
      <c r="A153" s="26">
        <v>42766</v>
      </c>
      <c r="B153" s="62" t="s">
        <v>103</v>
      </c>
      <c r="C153" s="62" t="s">
        <v>104</v>
      </c>
      <c r="D153" s="62"/>
      <c r="E153" s="49">
        <v>1000</v>
      </c>
      <c r="F153" s="66" t="s">
        <v>248</v>
      </c>
    </row>
    <row r="154" spans="1:6" ht="18.75" customHeight="1" x14ac:dyDescent="0.35">
      <c r="A154" s="26">
        <v>42766</v>
      </c>
      <c r="B154" s="62" t="s">
        <v>145</v>
      </c>
      <c r="C154" s="62" t="s">
        <v>261</v>
      </c>
      <c r="D154" s="62"/>
      <c r="E154" s="49">
        <v>50</v>
      </c>
      <c r="F154" s="66" t="s">
        <v>64</v>
      </c>
    </row>
    <row r="155" spans="1:6" ht="18.75" customHeight="1" x14ac:dyDescent="0.35">
      <c r="A155" s="26">
        <v>42766</v>
      </c>
      <c r="B155" s="62" t="s">
        <v>262</v>
      </c>
      <c r="C155" s="62" t="s">
        <v>122</v>
      </c>
      <c r="D155" s="62"/>
      <c r="E155" s="49">
        <v>200</v>
      </c>
      <c r="F155" s="66" t="s">
        <v>248</v>
      </c>
    </row>
    <row r="156" spans="1:6" ht="18.75" customHeight="1" x14ac:dyDescent="0.35">
      <c r="A156" s="26">
        <v>42766</v>
      </c>
      <c r="B156" s="62" t="s">
        <v>263</v>
      </c>
      <c r="C156" s="62" t="s">
        <v>264</v>
      </c>
      <c r="D156" s="62"/>
      <c r="E156" s="49">
        <v>500</v>
      </c>
      <c r="F156" s="66" t="s">
        <v>248</v>
      </c>
    </row>
    <row r="157" spans="1:6" ht="20.25" customHeight="1" x14ac:dyDescent="0.35">
      <c r="A157" s="26">
        <v>42766</v>
      </c>
      <c r="B157" s="62" t="s">
        <v>265</v>
      </c>
      <c r="C157" s="62" t="s">
        <v>266</v>
      </c>
      <c r="D157" s="62"/>
      <c r="E157" s="49">
        <v>300</v>
      </c>
      <c r="F157" s="33" t="s">
        <v>248</v>
      </c>
    </row>
    <row r="158" spans="1:6" ht="35.5" customHeight="1" x14ac:dyDescent="0.35">
      <c r="A158" s="26">
        <v>42766</v>
      </c>
      <c r="B158" s="62" t="s">
        <v>301</v>
      </c>
      <c r="C158" s="62"/>
      <c r="D158" s="62"/>
      <c r="E158" s="49">
        <v>167900</v>
      </c>
      <c r="F158" s="33" t="s">
        <v>300</v>
      </c>
    </row>
    <row r="159" spans="1:6" ht="20.25" customHeight="1" x14ac:dyDescent="0.35">
      <c r="A159" s="26">
        <v>42767</v>
      </c>
      <c r="B159" s="19" t="s">
        <v>267</v>
      </c>
      <c r="C159" s="62"/>
      <c r="D159" s="62"/>
      <c r="E159" s="49">
        <v>150</v>
      </c>
      <c r="F159" s="33" t="s">
        <v>182</v>
      </c>
    </row>
    <row r="160" spans="1:6" ht="20.25" customHeight="1" x14ac:dyDescent="0.35">
      <c r="A160" s="26">
        <v>42767</v>
      </c>
      <c r="B160" s="62" t="s">
        <v>269</v>
      </c>
      <c r="C160" s="62" t="s">
        <v>270</v>
      </c>
      <c r="D160" s="62"/>
      <c r="E160" s="49">
        <v>1000</v>
      </c>
      <c r="F160" s="33" t="s">
        <v>248</v>
      </c>
    </row>
    <row r="161" spans="1:6" ht="20.25" customHeight="1" x14ac:dyDescent="0.35">
      <c r="A161" s="26">
        <v>42767</v>
      </c>
      <c r="B161" s="62" t="s">
        <v>271</v>
      </c>
      <c r="C161" s="62" t="s">
        <v>272</v>
      </c>
      <c r="D161" s="62"/>
      <c r="E161" s="49">
        <v>200</v>
      </c>
      <c r="F161" s="33" t="s">
        <v>248</v>
      </c>
    </row>
    <row r="162" spans="1:6" ht="20.25" customHeight="1" x14ac:dyDescent="0.35">
      <c r="A162" s="26">
        <v>42767</v>
      </c>
      <c r="B162" s="62" t="s">
        <v>271</v>
      </c>
      <c r="C162" s="62" t="s">
        <v>272</v>
      </c>
      <c r="D162" s="62"/>
      <c r="E162" s="49">
        <v>200</v>
      </c>
      <c r="F162" s="33" t="s">
        <v>64</v>
      </c>
    </row>
    <row r="163" spans="1:6" ht="20.25" customHeight="1" x14ac:dyDescent="0.35">
      <c r="A163" s="26">
        <v>42767</v>
      </c>
      <c r="B163" s="62" t="s">
        <v>273</v>
      </c>
      <c r="C163" s="62" t="s">
        <v>274</v>
      </c>
      <c r="D163" s="62"/>
      <c r="E163" s="49">
        <v>500</v>
      </c>
      <c r="F163" s="33" t="s">
        <v>248</v>
      </c>
    </row>
    <row r="164" spans="1:6" ht="20.25" customHeight="1" x14ac:dyDescent="0.35">
      <c r="A164" s="26">
        <v>42768</v>
      </c>
      <c r="B164" s="62" t="s">
        <v>268</v>
      </c>
      <c r="C164" s="62"/>
      <c r="D164" s="62"/>
      <c r="E164" s="49">
        <v>13739</v>
      </c>
      <c r="F164" s="66" t="s">
        <v>64</v>
      </c>
    </row>
    <row r="165" spans="1:6" ht="20.25" customHeight="1" x14ac:dyDescent="0.35">
      <c r="A165" s="26">
        <v>42768</v>
      </c>
      <c r="B165" s="62" t="s">
        <v>268</v>
      </c>
      <c r="C165" s="62"/>
      <c r="D165" s="63"/>
      <c r="E165" s="137">
        <f>16411-E164</f>
        <v>2672</v>
      </c>
      <c r="F165" s="33" t="s">
        <v>182</v>
      </c>
    </row>
    <row r="166" spans="1:6" ht="20.25" customHeight="1" x14ac:dyDescent="0.35">
      <c r="A166" s="26">
        <v>42768</v>
      </c>
      <c r="B166" s="62" t="s">
        <v>121</v>
      </c>
      <c r="C166" s="62" t="s">
        <v>174</v>
      </c>
      <c r="D166" s="62"/>
      <c r="E166" s="49">
        <v>100</v>
      </c>
      <c r="F166" s="33" t="s">
        <v>248</v>
      </c>
    </row>
    <row r="167" spans="1:6" ht="20.25" customHeight="1" x14ac:dyDescent="0.35">
      <c r="A167" s="26">
        <v>42768</v>
      </c>
      <c r="B167" s="62" t="s">
        <v>278</v>
      </c>
      <c r="C167" s="62" t="s">
        <v>281</v>
      </c>
      <c r="D167" s="63"/>
      <c r="E167" s="137">
        <v>1000</v>
      </c>
      <c r="F167" s="103" t="s">
        <v>102</v>
      </c>
    </row>
    <row r="168" spans="1:6" ht="20.25" customHeight="1" x14ac:dyDescent="0.35">
      <c r="A168" s="26">
        <v>42768</v>
      </c>
      <c r="B168" s="62" t="s">
        <v>279</v>
      </c>
      <c r="C168" s="62" t="s">
        <v>50</v>
      </c>
      <c r="D168" s="63"/>
      <c r="E168" s="137">
        <v>100</v>
      </c>
      <c r="F168" s="103" t="s">
        <v>102</v>
      </c>
    </row>
    <row r="169" spans="1:6" ht="20.25" customHeight="1" x14ac:dyDescent="0.35">
      <c r="A169" s="26">
        <v>42768</v>
      </c>
      <c r="B169" s="62" t="s">
        <v>280</v>
      </c>
      <c r="C169" s="62" t="s">
        <v>37</v>
      </c>
      <c r="D169" s="63"/>
      <c r="E169" s="137">
        <v>100</v>
      </c>
      <c r="F169" s="103" t="s">
        <v>102</v>
      </c>
    </row>
    <row r="170" spans="1:6" ht="20.25" customHeight="1" x14ac:dyDescent="0.35">
      <c r="A170" s="26">
        <v>42769</v>
      </c>
      <c r="B170" s="19" t="s">
        <v>276</v>
      </c>
      <c r="C170" s="62"/>
      <c r="D170" s="62"/>
      <c r="E170" s="136">
        <v>300</v>
      </c>
      <c r="F170" s="33" t="s">
        <v>248</v>
      </c>
    </row>
    <row r="171" spans="1:6" ht="20.25" customHeight="1" x14ac:dyDescent="0.35">
      <c r="A171" s="26">
        <v>42769</v>
      </c>
      <c r="B171" s="19" t="s">
        <v>277</v>
      </c>
      <c r="C171" s="62"/>
      <c r="D171" s="62"/>
      <c r="E171" s="49">
        <v>100</v>
      </c>
      <c r="F171" s="33" t="s">
        <v>182</v>
      </c>
    </row>
    <row r="172" spans="1:6" ht="20.25" customHeight="1" x14ac:dyDescent="0.35">
      <c r="A172" s="26">
        <v>42769</v>
      </c>
      <c r="B172" s="19" t="s">
        <v>275</v>
      </c>
      <c r="C172" s="62"/>
      <c r="D172" s="62"/>
      <c r="E172" s="49">
        <v>5050</v>
      </c>
      <c r="F172" s="66" t="s">
        <v>66</v>
      </c>
    </row>
    <row r="173" spans="1:6" ht="20.25" customHeight="1" x14ac:dyDescent="0.35">
      <c r="A173" s="26">
        <v>42769</v>
      </c>
      <c r="B173" s="19" t="s">
        <v>283</v>
      </c>
      <c r="C173" s="62" t="s">
        <v>284</v>
      </c>
      <c r="D173" s="62"/>
      <c r="E173" s="49">
        <v>100</v>
      </c>
      <c r="F173" s="66" t="s">
        <v>62</v>
      </c>
    </row>
    <row r="174" spans="1:6" ht="24" customHeight="1" x14ac:dyDescent="0.35">
      <c r="A174" s="26">
        <v>42772</v>
      </c>
      <c r="B174" s="19" t="s">
        <v>282</v>
      </c>
      <c r="C174" s="62"/>
      <c r="D174" s="62"/>
      <c r="E174" s="49">
        <v>210</v>
      </c>
      <c r="F174" s="33" t="s">
        <v>182</v>
      </c>
    </row>
    <row r="175" spans="1:6" ht="24" customHeight="1" x14ac:dyDescent="0.35">
      <c r="A175" s="26">
        <v>42772</v>
      </c>
      <c r="B175" s="19" t="s">
        <v>285</v>
      </c>
      <c r="C175" s="62"/>
      <c r="D175" s="62"/>
      <c r="E175" s="49">
        <v>6085</v>
      </c>
      <c r="F175" s="33" t="s">
        <v>66</v>
      </c>
    </row>
    <row r="176" spans="1:6" ht="20.25" customHeight="1" x14ac:dyDescent="0.35">
      <c r="A176" s="26">
        <v>42772</v>
      </c>
      <c r="B176" s="62" t="s">
        <v>286</v>
      </c>
      <c r="C176" s="62" t="s">
        <v>287</v>
      </c>
      <c r="D176" s="62"/>
      <c r="E176" s="49">
        <v>100</v>
      </c>
      <c r="F176" s="66" t="s">
        <v>62</v>
      </c>
    </row>
    <row r="177" spans="1:6" ht="20.25" customHeight="1" x14ac:dyDescent="0.35">
      <c r="A177" s="26">
        <v>42773</v>
      </c>
      <c r="B177" s="62" t="s">
        <v>288</v>
      </c>
      <c r="C177" s="62" t="s">
        <v>289</v>
      </c>
      <c r="D177" s="62"/>
      <c r="E177" s="49">
        <v>500</v>
      </c>
      <c r="F177" s="66" t="s">
        <v>62</v>
      </c>
    </row>
    <row r="178" spans="1:6" ht="20.25" customHeight="1" x14ac:dyDescent="0.35">
      <c r="A178" s="26">
        <v>42774</v>
      </c>
      <c r="B178" s="19" t="s">
        <v>292</v>
      </c>
      <c r="C178" s="62"/>
      <c r="D178" s="62"/>
      <c r="E178" s="49">
        <v>500</v>
      </c>
      <c r="F178" s="66" t="s">
        <v>182</v>
      </c>
    </row>
    <row r="179" spans="1:6" ht="20.25" customHeight="1" x14ac:dyDescent="0.35">
      <c r="A179" s="26">
        <v>42775</v>
      </c>
      <c r="B179" s="62" t="s">
        <v>290</v>
      </c>
      <c r="C179" s="62" t="s">
        <v>98</v>
      </c>
      <c r="D179" s="62"/>
      <c r="E179" s="49">
        <v>500</v>
      </c>
      <c r="F179" s="66" t="s">
        <v>102</v>
      </c>
    </row>
    <row r="180" spans="1:6" ht="20.25" customHeight="1" x14ac:dyDescent="0.35">
      <c r="A180" s="26">
        <v>42775</v>
      </c>
      <c r="B180" s="19" t="s">
        <v>291</v>
      </c>
      <c r="C180" s="62"/>
      <c r="D180" s="62"/>
      <c r="E180" s="49">
        <v>1000</v>
      </c>
      <c r="F180" s="66" t="s">
        <v>66</v>
      </c>
    </row>
    <row r="181" spans="1:6" ht="20.25" customHeight="1" x14ac:dyDescent="0.35">
      <c r="A181" s="26">
        <v>42779</v>
      </c>
      <c r="B181" s="19" t="s">
        <v>293</v>
      </c>
      <c r="C181" s="62"/>
      <c r="D181" s="62"/>
      <c r="E181" s="49">
        <v>150</v>
      </c>
      <c r="F181" s="66" t="s">
        <v>182</v>
      </c>
    </row>
    <row r="182" spans="1:6" ht="20.25" customHeight="1" x14ac:dyDescent="0.35">
      <c r="A182" s="26">
        <v>42780</v>
      </c>
      <c r="B182" s="19" t="s">
        <v>294</v>
      </c>
      <c r="C182" s="62"/>
      <c r="D182" s="62"/>
      <c r="E182" s="49">
        <v>200</v>
      </c>
      <c r="F182" s="33" t="s">
        <v>182</v>
      </c>
    </row>
    <row r="183" spans="1:6" ht="21.75" customHeight="1" x14ac:dyDescent="0.35">
      <c r="A183" s="26">
        <v>42780</v>
      </c>
      <c r="B183" s="19" t="s">
        <v>295</v>
      </c>
      <c r="C183" s="62"/>
      <c r="D183" s="62"/>
      <c r="E183" s="49">
        <v>1250</v>
      </c>
      <c r="F183" s="33" t="s">
        <v>66</v>
      </c>
    </row>
    <row r="184" spans="1:6" ht="21.75" customHeight="1" x14ac:dyDescent="0.35">
      <c r="A184" s="26">
        <v>42780</v>
      </c>
      <c r="B184" s="19" t="s">
        <v>298</v>
      </c>
      <c r="C184" s="62"/>
      <c r="D184" s="62"/>
      <c r="E184" s="49">
        <v>5218.3999999999996</v>
      </c>
      <c r="F184" s="33" t="s">
        <v>182</v>
      </c>
    </row>
    <row r="185" spans="1:6" ht="21.75" customHeight="1" x14ac:dyDescent="0.35">
      <c r="A185" s="26">
        <v>42781</v>
      </c>
      <c r="B185" s="19" t="s">
        <v>297</v>
      </c>
      <c r="C185" s="62"/>
      <c r="D185" s="62"/>
      <c r="E185" s="49">
        <v>250</v>
      </c>
      <c r="F185" s="66" t="s">
        <v>182</v>
      </c>
    </row>
    <row r="186" spans="1:6" ht="21.75" customHeight="1" x14ac:dyDescent="0.35">
      <c r="A186" s="26">
        <v>42781</v>
      </c>
      <c r="B186" s="19" t="s">
        <v>299</v>
      </c>
      <c r="C186" s="62"/>
      <c r="D186" s="62"/>
      <c r="E186" s="49">
        <v>9950</v>
      </c>
      <c r="F186" s="66" t="s">
        <v>182</v>
      </c>
    </row>
    <row r="187" spans="1:6" ht="23" customHeight="1" x14ac:dyDescent="0.35">
      <c r="A187" s="26">
        <v>42783</v>
      </c>
      <c r="B187" s="19" t="s">
        <v>296</v>
      </c>
      <c r="C187" s="62"/>
      <c r="D187" s="62"/>
      <c r="E187" s="49">
        <v>500</v>
      </c>
      <c r="F187" s="33" t="s">
        <v>66</v>
      </c>
    </row>
    <row r="188" spans="1:6" ht="18" customHeight="1" x14ac:dyDescent="0.35">
      <c r="A188" s="26">
        <v>42786</v>
      </c>
      <c r="B188" s="19" t="s">
        <v>304</v>
      </c>
      <c r="C188" s="62"/>
      <c r="D188" s="62"/>
      <c r="E188" s="49">
        <v>100</v>
      </c>
      <c r="F188" s="66" t="s">
        <v>182</v>
      </c>
    </row>
    <row r="189" spans="1:6" ht="18" customHeight="1" x14ac:dyDescent="0.35">
      <c r="A189" s="26">
        <v>42786</v>
      </c>
      <c r="B189" s="19" t="s">
        <v>305</v>
      </c>
      <c r="C189" s="62"/>
      <c r="D189" s="62"/>
      <c r="E189" s="49">
        <v>500</v>
      </c>
      <c r="F189" s="66" t="s">
        <v>66</v>
      </c>
    </row>
    <row r="190" spans="1:6" ht="18" customHeight="1" x14ac:dyDescent="0.35">
      <c r="A190" s="26">
        <v>42786</v>
      </c>
      <c r="B190" s="62" t="s">
        <v>97</v>
      </c>
      <c r="C190" s="62" t="s">
        <v>98</v>
      </c>
      <c r="D190" s="62"/>
      <c r="E190" s="49">
        <v>1000</v>
      </c>
      <c r="F190" s="33" t="s">
        <v>29</v>
      </c>
    </row>
    <row r="191" spans="1:6" ht="19.5" customHeight="1" x14ac:dyDescent="0.35">
      <c r="A191" s="26">
        <v>42787</v>
      </c>
      <c r="B191" s="62" t="s">
        <v>23</v>
      </c>
      <c r="C191" s="62"/>
      <c r="D191" s="62"/>
      <c r="E191" s="49">
        <v>50.39</v>
      </c>
      <c r="F191" s="33" t="s">
        <v>182</v>
      </c>
    </row>
    <row r="192" spans="1:6" ht="16.5" customHeight="1" x14ac:dyDescent="0.35">
      <c r="A192" s="26">
        <v>42787</v>
      </c>
      <c r="B192" s="62" t="s">
        <v>306</v>
      </c>
      <c r="C192" s="62"/>
      <c r="D192" s="62"/>
      <c r="E192" s="49">
        <v>1700</v>
      </c>
      <c r="F192" s="33" t="s">
        <v>182</v>
      </c>
    </row>
    <row r="193" spans="1:6" ht="23.25" customHeight="1" x14ac:dyDescent="0.35">
      <c r="A193" s="26">
        <v>42788</v>
      </c>
      <c r="B193" s="19" t="s">
        <v>309</v>
      </c>
      <c r="C193" s="62"/>
      <c r="D193" s="62"/>
      <c r="E193" s="49">
        <v>200</v>
      </c>
      <c r="F193" s="33" t="s">
        <v>182</v>
      </c>
    </row>
    <row r="194" spans="1:6" ht="20" customHeight="1" x14ac:dyDescent="0.35">
      <c r="A194" s="26">
        <v>42788</v>
      </c>
      <c r="B194" s="62" t="s">
        <v>307</v>
      </c>
      <c r="C194" s="62"/>
      <c r="D194" s="62"/>
      <c r="E194" s="49">
        <v>1000</v>
      </c>
      <c r="F194" s="33" t="s">
        <v>308</v>
      </c>
    </row>
    <row r="195" spans="1:6" ht="20" customHeight="1" x14ac:dyDescent="0.35">
      <c r="A195" s="26">
        <v>42788</v>
      </c>
      <c r="B195" s="62" t="s">
        <v>340</v>
      </c>
      <c r="C195" s="62" t="s">
        <v>341</v>
      </c>
      <c r="D195" s="62" t="s">
        <v>342</v>
      </c>
      <c r="E195" s="49">
        <v>1000</v>
      </c>
      <c r="F195" s="33" t="s">
        <v>182</v>
      </c>
    </row>
    <row r="196" spans="1:6" ht="21.75" customHeight="1" x14ac:dyDescent="0.35">
      <c r="A196" s="26">
        <v>42793</v>
      </c>
      <c r="B196" s="62" t="s">
        <v>310</v>
      </c>
      <c r="C196" s="62" t="s">
        <v>311</v>
      </c>
      <c r="D196" s="62" t="s">
        <v>312</v>
      </c>
      <c r="E196" s="49">
        <v>200</v>
      </c>
      <c r="F196" s="33" t="s">
        <v>313</v>
      </c>
    </row>
    <row r="197" spans="1:6" ht="22.5" customHeight="1" x14ac:dyDescent="0.35">
      <c r="A197" s="26">
        <v>42793</v>
      </c>
      <c r="B197" s="62" t="s">
        <v>210</v>
      </c>
      <c r="C197" s="62" t="s">
        <v>34</v>
      </c>
      <c r="D197" s="62" t="s">
        <v>314</v>
      </c>
      <c r="E197" s="49">
        <v>1000</v>
      </c>
      <c r="F197" s="33" t="s">
        <v>182</v>
      </c>
    </row>
    <row r="198" spans="1:6" ht="22" customHeight="1" x14ac:dyDescent="0.35">
      <c r="A198" s="26">
        <v>42793</v>
      </c>
      <c r="B198" s="62" t="s">
        <v>210</v>
      </c>
      <c r="C198" s="62" t="s">
        <v>34</v>
      </c>
      <c r="D198" s="62" t="s">
        <v>314</v>
      </c>
      <c r="E198" s="49">
        <v>1750</v>
      </c>
      <c r="F198" s="33" t="s">
        <v>182</v>
      </c>
    </row>
    <row r="199" spans="1:6" ht="24" customHeight="1" x14ac:dyDescent="0.35">
      <c r="A199" s="26">
        <v>42793</v>
      </c>
      <c r="B199" s="19" t="s">
        <v>315</v>
      </c>
      <c r="C199" s="62"/>
      <c r="D199" s="62"/>
      <c r="E199" s="49">
        <v>1900</v>
      </c>
      <c r="F199" s="33" t="s">
        <v>66</v>
      </c>
    </row>
    <row r="200" spans="1:6" ht="24" customHeight="1" x14ac:dyDescent="0.35">
      <c r="A200" s="26">
        <v>42793</v>
      </c>
      <c r="B200" s="19" t="s">
        <v>325</v>
      </c>
      <c r="C200" s="62"/>
      <c r="D200" s="62"/>
      <c r="E200" s="49">
        <v>500.07</v>
      </c>
      <c r="F200" s="33" t="s">
        <v>66</v>
      </c>
    </row>
    <row r="201" spans="1:6" ht="22.5" customHeight="1" x14ac:dyDescent="0.35">
      <c r="A201" s="26">
        <v>42794</v>
      </c>
      <c r="B201" s="19" t="s">
        <v>316</v>
      </c>
      <c r="C201" s="62"/>
      <c r="D201" s="62"/>
      <c r="E201" s="49">
        <v>100</v>
      </c>
      <c r="F201" s="33" t="s">
        <v>182</v>
      </c>
    </row>
    <row r="202" spans="1:6" ht="22.5" customHeight="1" x14ac:dyDescent="0.35">
      <c r="A202" s="26">
        <v>42794</v>
      </c>
      <c r="B202" s="62" t="s">
        <v>23</v>
      </c>
      <c r="C202" s="62"/>
      <c r="D202" s="62"/>
      <c r="E202" s="49">
        <v>5</v>
      </c>
      <c r="F202" s="33" t="s">
        <v>182</v>
      </c>
    </row>
    <row r="203" spans="1:6" ht="21" customHeight="1" x14ac:dyDescent="0.35">
      <c r="A203" s="26">
        <v>42794</v>
      </c>
      <c r="B203" s="62" t="s">
        <v>23</v>
      </c>
      <c r="C203" s="62"/>
      <c r="D203" s="62"/>
      <c r="E203" s="49">
        <v>1</v>
      </c>
      <c r="F203" s="33" t="s">
        <v>182</v>
      </c>
    </row>
    <row r="204" spans="1:6" ht="21" customHeight="1" x14ac:dyDescent="0.35">
      <c r="A204" s="26">
        <v>42794</v>
      </c>
      <c r="B204" s="19" t="s">
        <v>324</v>
      </c>
      <c r="C204" s="62"/>
      <c r="D204" s="62"/>
      <c r="E204" s="49">
        <v>1200</v>
      </c>
      <c r="F204" s="33" t="s">
        <v>66</v>
      </c>
    </row>
    <row r="205" spans="1:6" ht="16.5" customHeight="1" x14ac:dyDescent="0.35">
      <c r="A205" s="26">
        <v>42795</v>
      </c>
      <c r="B205" s="19" t="s">
        <v>317</v>
      </c>
      <c r="C205" s="62"/>
      <c r="D205" s="62"/>
      <c r="E205" s="49">
        <v>200</v>
      </c>
      <c r="F205" s="33" t="s">
        <v>182</v>
      </c>
    </row>
    <row r="206" spans="1:6" ht="19.5" customHeight="1" x14ac:dyDescent="0.35">
      <c r="A206" s="26">
        <v>42796</v>
      </c>
      <c r="B206" s="19" t="s">
        <v>326</v>
      </c>
      <c r="C206" s="62"/>
      <c r="D206" s="62"/>
      <c r="E206" s="49">
        <v>400.22</v>
      </c>
      <c r="F206" s="33" t="s">
        <v>66</v>
      </c>
    </row>
    <row r="207" spans="1:6" ht="21" customHeight="1" x14ac:dyDescent="0.35">
      <c r="A207" s="26">
        <v>42799</v>
      </c>
      <c r="B207" s="19" t="s">
        <v>330</v>
      </c>
      <c r="C207" s="62"/>
      <c r="D207" s="62"/>
      <c r="E207" s="49">
        <v>50</v>
      </c>
      <c r="F207" s="33" t="s">
        <v>66</v>
      </c>
    </row>
    <row r="208" spans="1:6" ht="21" customHeight="1" x14ac:dyDescent="0.35">
      <c r="A208" s="26">
        <v>42800</v>
      </c>
      <c r="B208" s="19" t="s">
        <v>331</v>
      </c>
      <c r="C208" s="62"/>
      <c r="D208" s="62"/>
      <c r="E208" s="49">
        <v>350</v>
      </c>
      <c r="F208" s="33" t="s">
        <v>182</v>
      </c>
    </row>
    <row r="209" spans="1:6" ht="25.5" customHeight="1" x14ac:dyDescent="0.35">
      <c r="A209" s="26">
        <v>42804</v>
      </c>
      <c r="B209" s="19" t="s">
        <v>327</v>
      </c>
      <c r="C209" s="62"/>
      <c r="D209" s="62"/>
      <c r="E209" s="49">
        <v>100</v>
      </c>
      <c r="F209" s="33" t="s">
        <v>66</v>
      </c>
    </row>
    <row r="210" spans="1:6" ht="21.75" customHeight="1" x14ac:dyDescent="0.35">
      <c r="A210" s="26">
        <v>42808</v>
      </c>
      <c r="B210" s="19" t="s">
        <v>328</v>
      </c>
      <c r="C210" s="62"/>
      <c r="D210" s="62"/>
      <c r="E210" s="49">
        <v>500</v>
      </c>
      <c r="F210" s="33" t="s">
        <v>66</v>
      </c>
    </row>
    <row r="211" spans="1:6" ht="21.75" customHeight="1" x14ac:dyDescent="0.35">
      <c r="A211" s="26">
        <v>42808</v>
      </c>
      <c r="B211" s="62" t="s">
        <v>334</v>
      </c>
      <c r="C211" s="62"/>
      <c r="D211" s="62"/>
      <c r="E211" s="49">
        <v>1.1399999999999999</v>
      </c>
      <c r="F211" s="33" t="s">
        <v>182</v>
      </c>
    </row>
    <row r="212" spans="1:6" ht="21.75" customHeight="1" x14ac:dyDescent="0.35">
      <c r="A212" s="26">
        <v>42813</v>
      </c>
      <c r="B212" s="19" t="s">
        <v>332</v>
      </c>
      <c r="C212" s="62"/>
      <c r="D212" s="62"/>
      <c r="E212" s="49">
        <v>200</v>
      </c>
      <c r="F212" s="33" t="s">
        <v>182</v>
      </c>
    </row>
    <row r="213" spans="1:6" ht="21.75" customHeight="1" x14ac:dyDescent="0.35">
      <c r="A213" s="26">
        <v>42815</v>
      </c>
      <c r="B213" s="19" t="s">
        <v>337</v>
      </c>
      <c r="C213" s="62"/>
      <c r="D213" s="62"/>
      <c r="E213" s="49">
        <v>1000</v>
      </c>
      <c r="F213" s="40" t="s">
        <v>313</v>
      </c>
    </row>
    <row r="214" spans="1:6" ht="21.75" customHeight="1" x14ac:dyDescent="0.35">
      <c r="A214" s="26">
        <v>42815</v>
      </c>
      <c r="B214" s="19" t="s">
        <v>338</v>
      </c>
      <c r="C214" s="62"/>
      <c r="D214" s="62"/>
      <c r="E214" s="49">
        <v>100</v>
      </c>
      <c r="F214" s="40" t="s">
        <v>336</v>
      </c>
    </row>
    <row r="215" spans="1:6" ht="27.65" customHeight="1" x14ac:dyDescent="0.35">
      <c r="A215" s="26">
        <v>42816</v>
      </c>
      <c r="B215" s="19" t="s">
        <v>329</v>
      </c>
      <c r="C215" s="62"/>
      <c r="D215" s="62"/>
      <c r="E215" s="49">
        <v>500</v>
      </c>
      <c r="F215" s="40" t="s">
        <v>66</v>
      </c>
    </row>
    <row r="216" spans="1:6" ht="22.5" customHeight="1" x14ac:dyDescent="0.35">
      <c r="A216" s="26">
        <v>42818</v>
      </c>
      <c r="B216" s="19" t="s">
        <v>333</v>
      </c>
      <c r="C216" s="62"/>
      <c r="D216" s="62"/>
      <c r="E216" s="49">
        <v>200</v>
      </c>
      <c r="F216" s="33" t="s">
        <v>182</v>
      </c>
    </row>
    <row r="217" spans="1:6" ht="22.5" customHeight="1" x14ac:dyDescent="0.35">
      <c r="A217" s="26">
        <v>42820</v>
      </c>
      <c r="B217" s="19" t="s">
        <v>344</v>
      </c>
      <c r="C217" s="62"/>
      <c r="D217" s="62"/>
      <c r="E217" s="49">
        <v>500</v>
      </c>
      <c r="F217" s="33" t="s">
        <v>182</v>
      </c>
    </row>
    <row r="218" spans="1:6" ht="22.5" customHeight="1" x14ac:dyDescent="0.35">
      <c r="A218" s="26">
        <v>42821</v>
      </c>
      <c r="B218" s="19" t="s">
        <v>405</v>
      </c>
      <c r="C218" s="62"/>
      <c r="D218" s="62"/>
      <c r="E218" s="49">
        <v>100</v>
      </c>
      <c r="F218" s="40" t="s">
        <v>348</v>
      </c>
    </row>
    <row r="219" spans="1:6" ht="22.5" customHeight="1" x14ac:dyDescent="0.35">
      <c r="A219" s="26">
        <v>42821</v>
      </c>
      <c r="B219" s="19" t="s">
        <v>405</v>
      </c>
      <c r="C219" s="62"/>
      <c r="D219" s="62"/>
      <c r="E219" s="49">
        <v>500</v>
      </c>
      <c r="F219" s="40" t="s">
        <v>182</v>
      </c>
    </row>
    <row r="220" spans="1:6" ht="22.5" customHeight="1" x14ac:dyDescent="0.35">
      <c r="A220" s="26">
        <v>42821</v>
      </c>
      <c r="B220" s="19" t="s">
        <v>405</v>
      </c>
      <c r="C220" s="62"/>
      <c r="D220" s="62"/>
      <c r="E220" s="49">
        <v>100</v>
      </c>
      <c r="F220" s="40" t="s">
        <v>182</v>
      </c>
    </row>
    <row r="221" spans="1:6" ht="22.5" customHeight="1" x14ac:dyDescent="0.35">
      <c r="A221" s="26">
        <v>42821</v>
      </c>
      <c r="B221" s="19" t="s">
        <v>406</v>
      </c>
      <c r="C221" s="62"/>
      <c r="D221" s="62"/>
      <c r="E221" s="49">
        <v>300.07</v>
      </c>
      <c r="F221" s="40" t="s">
        <v>66</v>
      </c>
    </row>
    <row r="222" spans="1:6" ht="22.5" customHeight="1" x14ac:dyDescent="0.35">
      <c r="A222" s="26">
        <v>42821</v>
      </c>
      <c r="B222" s="62" t="s">
        <v>345</v>
      </c>
      <c r="C222" s="62" t="s">
        <v>16</v>
      </c>
      <c r="D222" s="62" t="s">
        <v>346</v>
      </c>
      <c r="E222" s="49">
        <v>1000</v>
      </c>
      <c r="F222" s="40" t="s">
        <v>313</v>
      </c>
    </row>
    <row r="223" spans="1:6" ht="31" customHeight="1" x14ac:dyDescent="0.35">
      <c r="A223" s="26">
        <v>42821</v>
      </c>
      <c r="B223" s="62" t="s">
        <v>349</v>
      </c>
      <c r="C223" s="62" t="s">
        <v>350</v>
      </c>
      <c r="D223" s="62"/>
      <c r="E223" s="49">
        <v>200</v>
      </c>
      <c r="F223" s="40" t="s">
        <v>348</v>
      </c>
    </row>
    <row r="224" spans="1:6" ht="19.5" customHeight="1" x14ac:dyDescent="0.35">
      <c r="A224" s="26">
        <v>42821</v>
      </c>
      <c r="B224" s="62" t="s">
        <v>351</v>
      </c>
      <c r="C224" s="62" t="s">
        <v>352</v>
      </c>
      <c r="D224" s="62"/>
      <c r="E224" s="49">
        <v>100</v>
      </c>
      <c r="F224" s="40" t="s">
        <v>348</v>
      </c>
    </row>
    <row r="225" spans="1:6" ht="28" customHeight="1" x14ac:dyDescent="0.35">
      <c r="A225" s="26">
        <v>42821</v>
      </c>
      <c r="B225" s="62" t="s">
        <v>353</v>
      </c>
      <c r="C225" s="62" t="s">
        <v>354</v>
      </c>
      <c r="D225" s="62"/>
      <c r="E225" s="49">
        <v>200</v>
      </c>
      <c r="F225" s="40" t="s">
        <v>348</v>
      </c>
    </row>
    <row r="226" spans="1:6" ht="27.5" customHeight="1" x14ac:dyDescent="0.35">
      <c r="A226" s="26">
        <v>42821</v>
      </c>
      <c r="B226" s="62" t="s">
        <v>142</v>
      </c>
      <c r="C226" s="62" t="s">
        <v>355</v>
      </c>
      <c r="D226" s="62"/>
      <c r="E226" s="49">
        <v>500</v>
      </c>
      <c r="F226" s="40" t="s">
        <v>348</v>
      </c>
    </row>
    <row r="227" spans="1:6" ht="23" customHeight="1" x14ac:dyDescent="0.35">
      <c r="A227" s="26">
        <v>42821</v>
      </c>
      <c r="B227" s="62" t="s">
        <v>356</v>
      </c>
      <c r="C227" s="62" t="s">
        <v>357</v>
      </c>
      <c r="D227" s="62"/>
      <c r="E227" s="49">
        <v>500</v>
      </c>
      <c r="F227" s="40" t="s">
        <v>348</v>
      </c>
    </row>
    <row r="228" spans="1:6" ht="30" customHeight="1" x14ac:dyDescent="0.35">
      <c r="A228" s="26">
        <v>42821</v>
      </c>
      <c r="B228" s="62" t="s">
        <v>358</v>
      </c>
      <c r="C228" s="62" t="s">
        <v>359</v>
      </c>
      <c r="D228" s="62"/>
      <c r="E228" s="49">
        <v>5000</v>
      </c>
      <c r="F228" s="40" t="s">
        <v>182</v>
      </c>
    </row>
    <row r="229" spans="1:6" ht="22" customHeight="1" x14ac:dyDescent="0.35">
      <c r="A229" s="26">
        <v>42821</v>
      </c>
      <c r="B229" s="62" t="s">
        <v>52</v>
      </c>
      <c r="C229" s="62" t="s">
        <v>360</v>
      </c>
      <c r="D229" s="62"/>
      <c r="E229" s="49">
        <v>3000</v>
      </c>
      <c r="F229" s="40" t="s">
        <v>348</v>
      </c>
    </row>
    <row r="230" spans="1:6" ht="26.5" customHeight="1" x14ac:dyDescent="0.35">
      <c r="A230" s="26">
        <v>42821</v>
      </c>
      <c r="B230" s="62" t="s">
        <v>361</v>
      </c>
      <c r="C230" s="62" t="s">
        <v>362</v>
      </c>
      <c r="D230" s="62"/>
      <c r="E230" s="49">
        <v>500</v>
      </c>
      <c r="F230" s="40" t="s">
        <v>348</v>
      </c>
    </row>
    <row r="231" spans="1:6" ht="19" customHeight="1" x14ac:dyDescent="0.35">
      <c r="A231" s="26">
        <v>42821</v>
      </c>
      <c r="B231" s="62" t="s">
        <v>363</v>
      </c>
      <c r="C231" s="62" t="s">
        <v>364</v>
      </c>
      <c r="D231" s="62"/>
      <c r="E231" s="49">
        <v>200</v>
      </c>
      <c r="F231" s="40" t="s">
        <v>348</v>
      </c>
    </row>
    <row r="232" spans="1:6" ht="19" customHeight="1" x14ac:dyDescent="0.35">
      <c r="A232" s="26">
        <v>42822</v>
      </c>
      <c r="B232" s="19" t="s">
        <v>407</v>
      </c>
      <c r="C232" s="62"/>
      <c r="D232" s="62"/>
      <c r="E232" s="49">
        <v>1200</v>
      </c>
      <c r="F232" s="40" t="s">
        <v>66</v>
      </c>
    </row>
    <row r="233" spans="1:6" ht="19" customHeight="1" x14ac:dyDescent="0.35">
      <c r="A233" s="26">
        <v>42822</v>
      </c>
      <c r="B233" s="19" t="s">
        <v>365</v>
      </c>
      <c r="C233" s="62"/>
      <c r="D233" s="62"/>
      <c r="E233" s="49">
        <v>40</v>
      </c>
      <c r="F233" s="40" t="s">
        <v>366</v>
      </c>
    </row>
    <row r="234" spans="1:6" ht="21.5" customHeight="1" x14ac:dyDescent="0.35">
      <c r="A234" s="26">
        <v>42822</v>
      </c>
      <c r="B234" s="62" t="s">
        <v>373</v>
      </c>
      <c r="C234" s="62" t="s">
        <v>374</v>
      </c>
      <c r="D234" s="62"/>
      <c r="E234" s="49">
        <v>200</v>
      </c>
      <c r="F234" s="40" t="s">
        <v>348</v>
      </c>
    </row>
    <row r="235" spans="1:6" ht="24" customHeight="1" x14ac:dyDescent="0.35">
      <c r="A235" s="26">
        <v>42822</v>
      </c>
      <c r="B235" s="62" t="s">
        <v>375</v>
      </c>
      <c r="C235" s="62" t="s">
        <v>376</v>
      </c>
      <c r="D235" s="62"/>
      <c r="E235" s="49">
        <v>1000</v>
      </c>
      <c r="F235" s="40" t="s">
        <v>348</v>
      </c>
    </row>
    <row r="236" spans="1:6" ht="24" customHeight="1" x14ac:dyDescent="0.35">
      <c r="A236" s="26">
        <v>42822</v>
      </c>
      <c r="B236" s="62" t="s">
        <v>377</v>
      </c>
      <c r="C236" s="62" t="s">
        <v>378</v>
      </c>
      <c r="D236" s="62"/>
      <c r="E236" s="49">
        <v>200</v>
      </c>
      <c r="F236" s="40" t="s">
        <v>366</v>
      </c>
    </row>
    <row r="237" spans="1:6" ht="24" customHeight="1" x14ac:dyDescent="0.35">
      <c r="A237" s="26">
        <v>42822</v>
      </c>
      <c r="B237" s="62" t="s">
        <v>379</v>
      </c>
      <c r="C237" s="62" t="s">
        <v>380</v>
      </c>
      <c r="D237" s="62"/>
      <c r="E237" s="49">
        <v>500</v>
      </c>
      <c r="F237" s="40" t="s">
        <v>366</v>
      </c>
    </row>
    <row r="238" spans="1:6" ht="24" customHeight="1" x14ac:dyDescent="0.35">
      <c r="A238" s="26">
        <v>42822</v>
      </c>
      <c r="B238" s="62" t="s">
        <v>381</v>
      </c>
      <c r="C238" s="62" t="s">
        <v>382</v>
      </c>
      <c r="D238" s="62"/>
      <c r="E238" s="49">
        <v>100</v>
      </c>
      <c r="F238" s="40" t="s">
        <v>366</v>
      </c>
    </row>
    <row r="239" spans="1:6" ht="24" customHeight="1" x14ac:dyDescent="0.35">
      <c r="A239" s="26">
        <v>42822</v>
      </c>
      <c r="B239" s="62" t="s">
        <v>383</v>
      </c>
      <c r="C239" s="62" t="s">
        <v>384</v>
      </c>
      <c r="D239" s="62"/>
      <c r="E239" s="49">
        <v>100</v>
      </c>
      <c r="F239" s="40" t="s">
        <v>348</v>
      </c>
    </row>
    <row r="240" spans="1:6" ht="24" customHeight="1" x14ac:dyDescent="0.35">
      <c r="A240" s="26">
        <v>42822</v>
      </c>
      <c r="B240" s="62" t="s">
        <v>385</v>
      </c>
      <c r="C240" s="62" t="s">
        <v>386</v>
      </c>
      <c r="D240" s="62"/>
      <c r="E240" s="49">
        <v>100</v>
      </c>
      <c r="F240" s="40" t="s">
        <v>182</v>
      </c>
    </row>
    <row r="241" spans="1:6" ht="24" customHeight="1" x14ac:dyDescent="0.35">
      <c r="A241" s="26">
        <v>42822</v>
      </c>
      <c r="B241" s="62" t="s">
        <v>145</v>
      </c>
      <c r="C241" s="62" t="s">
        <v>387</v>
      </c>
      <c r="D241" s="62"/>
      <c r="E241" s="49">
        <v>50</v>
      </c>
      <c r="F241" s="40" t="s">
        <v>182</v>
      </c>
    </row>
    <row r="242" spans="1:6" ht="24" customHeight="1" x14ac:dyDescent="0.35">
      <c r="A242" s="26">
        <v>42822</v>
      </c>
      <c r="B242" s="62" t="s">
        <v>388</v>
      </c>
      <c r="C242" s="62" t="s">
        <v>389</v>
      </c>
      <c r="D242" s="62"/>
      <c r="E242" s="49">
        <v>1000</v>
      </c>
      <c r="F242" s="40" t="s">
        <v>102</v>
      </c>
    </row>
    <row r="243" spans="1:6" ht="24" customHeight="1" x14ac:dyDescent="0.35">
      <c r="A243" s="26">
        <v>42822</v>
      </c>
      <c r="B243" s="62" t="s">
        <v>388</v>
      </c>
      <c r="C243" s="62" t="s">
        <v>389</v>
      </c>
      <c r="D243" s="62"/>
      <c r="E243" s="49">
        <v>1000</v>
      </c>
      <c r="F243" s="40" t="s">
        <v>366</v>
      </c>
    </row>
    <row r="244" spans="1:6" ht="24" customHeight="1" x14ac:dyDescent="0.35">
      <c r="A244" s="26">
        <v>42822</v>
      </c>
      <c r="B244" s="62" t="s">
        <v>388</v>
      </c>
      <c r="C244" s="62" t="s">
        <v>389</v>
      </c>
      <c r="D244" s="62"/>
      <c r="E244" s="49">
        <v>1000</v>
      </c>
      <c r="F244" s="40" t="s">
        <v>336</v>
      </c>
    </row>
    <row r="245" spans="1:6" ht="24" customHeight="1" x14ac:dyDescent="0.35">
      <c r="A245" s="26">
        <v>42822</v>
      </c>
      <c r="B245" s="62" t="s">
        <v>390</v>
      </c>
      <c r="C245" s="62" t="s">
        <v>382</v>
      </c>
      <c r="D245" s="62"/>
      <c r="E245" s="49">
        <v>100</v>
      </c>
      <c r="F245" s="40" t="s">
        <v>366</v>
      </c>
    </row>
    <row r="246" spans="1:6" ht="24" customHeight="1" x14ac:dyDescent="0.35">
      <c r="A246" s="26">
        <v>42822</v>
      </c>
      <c r="B246" s="62" t="s">
        <v>391</v>
      </c>
      <c r="C246" s="62" t="s">
        <v>392</v>
      </c>
      <c r="D246" s="62"/>
      <c r="E246" s="49">
        <v>1000</v>
      </c>
      <c r="F246" s="40" t="s">
        <v>182</v>
      </c>
    </row>
    <row r="247" spans="1:6" ht="24" customHeight="1" x14ac:dyDescent="0.35">
      <c r="A247" s="26">
        <v>42822</v>
      </c>
      <c r="B247" s="62" t="s">
        <v>393</v>
      </c>
      <c r="C247" s="62" t="s">
        <v>394</v>
      </c>
      <c r="D247" s="62"/>
      <c r="E247" s="49">
        <v>100</v>
      </c>
      <c r="F247" s="40" t="s">
        <v>348</v>
      </c>
    </row>
    <row r="248" spans="1:6" ht="24" customHeight="1" x14ac:dyDescent="0.35">
      <c r="A248" s="26">
        <v>42822</v>
      </c>
      <c r="B248" s="62" t="s">
        <v>393</v>
      </c>
      <c r="C248" s="62" t="s">
        <v>394</v>
      </c>
      <c r="D248" s="62"/>
      <c r="E248" s="49">
        <v>500</v>
      </c>
      <c r="F248" s="40" t="s">
        <v>182</v>
      </c>
    </row>
    <row r="249" spans="1:6" ht="24" customHeight="1" x14ac:dyDescent="0.35">
      <c r="A249" s="26">
        <v>42822</v>
      </c>
      <c r="B249" s="62" t="s">
        <v>395</v>
      </c>
      <c r="C249" s="62" t="s">
        <v>396</v>
      </c>
      <c r="D249" s="62"/>
      <c r="E249" s="49">
        <v>100</v>
      </c>
      <c r="F249" s="40" t="s">
        <v>348</v>
      </c>
    </row>
    <row r="250" spans="1:6" ht="20" customHeight="1" x14ac:dyDescent="0.35">
      <c r="A250" s="26">
        <v>42823</v>
      </c>
      <c r="B250" s="62" t="s">
        <v>368</v>
      </c>
      <c r="C250" s="62" t="s">
        <v>369</v>
      </c>
      <c r="D250" s="62" t="s">
        <v>370</v>
      </c>
      <c r="E250" s="49">
        <v>5000</v>
      </c>
      <c r="F250" s="40" t="s">
        <v>182</v>
      </c>
    </row>
    <row r="251" spans="1:6" ht="20" customHeight="1" x14ac:dyDescent="0.35">
      <c r="A251" s="26">
        <v>42823</v>
      </c>
      <c r="B251" s="19" t="s">
        <v>408</v>
      </c>
      <c r="C251" s="62"/>
      <c r="D251" s="62"/>
      <c r="E251" s="49">
        <v>1500</v>
      </c>
      <c r="F251" s="40" t="s">
        <v>313</v>
      </c>
    </row>
    <row r="252" spans="1:6" ht="20" customHeight="1" x14ac:dyDescent="0.35">
      <c r="A252" s="26">
        <v>42824</v>
      </c>
      <c r="B252" s="19" t="s">
        <v>409</v>
      </c>
      <c r="C252" s="62"/>
      <c r="D252" s="62"/>
      <c r="E252" s="49">
        <v>500</v>
      </c>
      <c r="F252" s="40" t="s">
        <v>313</v>
      </c>
    </row>
    <row r="253" spans="1:6" ht="22" customHeight="1" x14ac:dyDescent="0.35">
      <c r="A253" s="26">
        <v>42824</v>
      </c>
      <c r="B253" s="62" t="s">
        <v>397</v>
      </c>
      <c r="C253" s="62" t="s">
        <v>311</v>
      </c>
      <c r="D253" s="62"/>
      <c r="E253" s="49">
        <v>50</v>
      </c>
      <c r="F253" s="40" t="s">
        <v>366</v>
      </c>
    </row>
    <row r="254" spans="1:6" ht="25" customHeight="1" x14ac:dyDescent="0.35">
      <c r="A254" s="26">
        <v>42824</v>
      </c>
      <c r="B254" s="62" t="s">
        <v>397</v>
      </c>
      <c r="C254" s="62" t="s">
        <v>311</v>
      </c>
      <c r="D254" s="62"/>
      <c r="E254" s="49">
        <v>50</v>
      </c>
      <c r="F254" s="40" t="s">
        <v>336</v>
      </c>
    </row>
    <row r="255" spans="1:6" ht="25.5" customHeight="1" x14ac:dyDescent="0.35">
      <c r="A255" s="26">
        <v>42824</v>
      </c>
      <c r="B255" s="62" t="s">
        <v>397</v>
      </c>
      <c r="C255" s="62" t="s">
        <v>311</v>
      </c>
      <c r="D255" s="62"/>
      <c r="E255" s="49">
        <v>50</v>
      </c>
      <c r="F255" s="40" t="s">
        <v>62</v>
      </c>
    </row>
    <row r="256" spans="1:6" ht="32" customHeight="1" x14ac:dyDescent="0.35">
      <c r="A256" s="26">
        <v>42825</v>
      </c>
      <c r="B256" s="62" t="s">
        <v>398</v>
      </c>
      <c r="C256" s="62"/>
      <c r="D256" s="62"/>
      <c r="E256" s="49">
        <v>5120</v>
      </c>
      <c r="F256" s="40" t="s">
        <v>102</v>
      </c>
    </row>
    <row r="257" spans="1:6" ht="32" customHeight="1" x14ac:dyDescent="0.35">
      <c r="A257" s="26">
        <v>42826</v>
      </c>
      <c r="B257" s="19" t="s">
        <v>410</v>
      </c>
      <c r="C257" s="62"/>
      <c r="D257" s="62"/>
      <c r="E257" s="49">
        <v>300</v>
      </c>
      <c r="F257" s="40" t="s">
        <v>313</v>
      </c>
    </row>
    <row r="258" spans="1:6" ht="32" customHeight="1" x14ac:dyDescent="0.35">
      <c r="A258" s="26">
        <v>42827</v>
      </c>
      <c r="B258" s="19" t="s">
        <v>411</v>
      </c>
      <c r="C258" s="62"/>
      <c r="D258" s="62"/>
      <c r="E258" s="49">
        <v>100</v>
      </c>
      <c r="F258" s="40" t="s">
        <v>313</v>
      </c>
    </row>
    <row r="259" spans="1:6" ht="32" customHeight="1" x14ac:dyDescent="0.35">
      <c r="A259" s="26">
        <v>42828</v>
      </c>
      <c r="B259" s="19" t="s">
        <v>412</v>
      </c>
      <c r="C259" s="62"/>
      <c r="D259" s="62"/>
      <c r="E259" s="49">
        <v>300.22000000000003</v>
      </c>
      <c r="F259" s="40" t="s">
        <v>313</v>
      </c>
    </row>
    <row r="260" spans="1:6" ht="27" customHeight="1" x14ac:dyDescent="0.35">
      <c r="A260" s="26">
        <v>42828</v>
      </c>
      <c r="B260" s="62" t="s">
        <v>399</v>
      </c>
      <c r="C260" s="62" t="s">
        <v>400</v>
      </c>
      <c r="D260" s="62" t="s">
        <v>401</v>
      </c>
      <c r="E260" s="49">
        <v>500</v>
      </c>
      <c r="F260" s="40" t="s">
        <v>102</v>
      </c>
    </row>
    <row r="261" spans="1:6" ht="27" customHeight="1" x14ac:dyDescent="0.35">
      <c r="A261" s="26">
        <v>42828</v>
      </c>
      <c r="B261" s="62" t="s">
        <v>307</v>
      </c>
      <c r="C261" s="62"/>
      <c r="D261" s="62"/>
      <c r="E261" s="49">
        <v>1000</v>
      </c>
      <c r="F261" s="40" t="s">
        <v>366</v>
      </c>
    </row>
    <row r="262" spans="1:6" ht="27" customHeight="1" x14ac:dyDescent="0.35">
      <c r="A262" s="26">
        <v>42829</v>
      </c>
      <c r="B262" s="19" t="s">
        <v>413</v>
      </c>
      <c r="C262" s="62"/>
      <c r="D262" s="62"/>
      <c r="E262" s="49">
        <v>500</v>
      </c>
      <c r="F262" s="40" t="s">
        <v>66</v>
      </c>
    </row>
    <row r="263" spans="1:6" ht="41" customHeight="1" x14ac:dyDescent="0.35">
      <c r="A263" s="26">
        <v>42829</v>
      </c>
      <c r="B263" s="62" t="s">
        <v>402</v>
      </c>
      <c r="C263" s="62"/>
      <c r="D263" s="62"/>
      <c r="E263" s="49">
        <v>10000</v>
      </c>
      <c r="F263" s="40" t="s">
        <v>102</v>
      </c>
    </row>
    <row r="264" spans="1:6" ht="27" customHeight="1" x14ac:dyDescent="0.35">
      <c r="A264" s="26">
        <v>42829</v>
      </c>
      <c r="B264" s="62" t="s">
        <v>507</v>
      </c>
      <c r="C264" s="62" t="s">
        <v>403</v>
      </c>
      <c r="D264" s="62" t="s">
        <v>404</v>
      </c>
      <c r="E264" s="49">
        <v>15000</v>
      </c>
      <c r="F264" s="40" t="s">
        <v>348</v>
      </c>
    </row>
    <row r="265" spans="1:6" ht="27" customHeight="1" x14ac:dyDescent="0.35">
      <c r="A265" s="26">
        <v>42829</v>
      </c>
      <c r="B265" s="19" t="s">
        <v>414</v>
      </c>
      <c r="C265" s="62"/>
      <c r="D265" s="62"/>
      <c r="E265" s="49">
        <v>150</v>
      </c>
      <c r="F265" s="40" t="s">
        <v>102</v>
      </c>
    </row>
    <row r="266" spans="1:6" ht="46.5" customHeight="1" x14ac:dyDescent="0.35">
      <c r="A266" s="26">
        <v>42830</v>
      </c>
      <c r="B266" s="62" t="s">
        <v>1165</v>
      </c>
      <c r="C266" s="62"/>
      <c r="D266" s="62"/>
      <c r="E266" s="49">
        <v>1377.07</v>
      </c>
      <c r="F266" s="40" t="s">
        <v>102</v>
      </c>
    </row>
    <row r="267" spans="1:6" ht="48.5" customHeight="1" x14ac:dyDescent="0.35">
      <c r="A267" s="26">
        <v>42830</v>
      </c>
      <c r="B267" s="62" t="s">
        <v>1165</v>
      </c>
      <c r="C267" s="62"/>
      <c r="D267" s="62"/>
      <c r="E267" s="49">
        <f>5200-E266</f>
        <v>3822.9300000000003</v>
      </c>
      <c r="F267" s="40" t="s">
        <v>62</v>
      </c>
    </row>
    <row r="268" spans="1:6" ht="37" customHeight="1" x14ac:dyDescent="0.35">
      <c r="A268" s="26">
        <v>42830</v>
      </c>
      <c r="B268" s="19" t="s">
        <v>416</v>
      </c>
      <c r="C268" s="62"/>
      <c r="D268" s="62"/>
      <c r="E268" s="49">
        <v>200</v>
      </c>
      <c r="F268" s="40" t="s">
        <v>313</v>
      </c>
    </row>
    <row r="269" spans="1:6" ht="27" customHeight="1" x14ac:dyDescent="0.35">
      <c r="A269" s="26">
        <v>42831</v>
      </c>
      <c r="B269" s="19" t="s">
        <v>415</v>
      </c>
      <c r="C269" s="62"/>
      <c r="D269" s="62"/>
      <c r="E269" s="49">
        <v>50</v>
      </c>
      <c r="F269" s="40" t="s">
        <v>313</v>
      </c>
    </row>
    <row r="270" spans="1:6" ht="51" customHeight="1" x14ac:dyDescent="0.35">
      <c r="A270" s="26">
        <v>42832</v>
      </c>
      <c r="B270" s="62" t="s">
        <v>417</v>
      </c>
      <c r="C270" s="62"/>
      <c r="D270" s="62"/>
      <c r="E270" s="49">
        <v>14804.19</v>
      </c>
      <c r="F270" s="40" t="s">
        <v>62</v>
      </c>
    </row>
    <row r="271" spans="1:6" ht="22.5" customHeight="1" x14ac:dyDescent="0.35">
      <c r="A271" s="26">
        <v>42832</v>
      </c>
      <c r="B271" s="62" t="s">
        <v>456</v>
      </c>
      <c r="C271" s="62" t="s">
        <v>457</v>
      </c>
      <c r="D271" s="62" t="s">
        <v>33</v>
      </c>
      <c r="E271" s="49">
        <v>20000</v>
      </c>
      <c r="F271" s="40" t="s">
        <v>348</v>
      </c>
    </row>
    <row r="272" spans="1:6" ht="30" customHeight="1" x14ac:dyDescent="0.35">
      <c r="A272" s="26">
        <v>42835</v>
      </c>
      <c r="B272" s="62" t="s">
        <v>459</v>
      </c>
      <c r="C272" s="62"/>
      <c r="D272" s="62"/>
      <c r="E272" s="49">
        <v>13295</v>
      </c>
      <c r="F272" s="40" t="s">
        <v>62</v>
      </c>
    </row>
    <row r="273" spans="1:6" ht="27" customHeight="1" x14ac:dyDescent="0.35">
      <c r="A273" s="26">
        <v>42835</v>
      </c>
      <c r="B273" s="19" t="s">
        <v>418</v>
      </c>
      <c r="C273" s="62"/>
      <c r="D273" s="62"/>
      <c r="E273" s="49">
        <v>100</v>
      </c>
      <c r="F273" s="40" t="s">
        <v>420</v>
      </c>
    </row>
    <row r="274" spans="1:6" ht="27" customHeight="1" x14ac:dyDescent="0.35">
      <c r="A274" s="26">
        <v>42835</v>
      </c>
      <c r="B274" s="62" t="s">
        <v>422</v>
      </c>
      <c r="C274" s="62" t="s">
        <v>122</v>
      </c>
      <c r="D274" s="62"/>
      <c r="E274" s="49">
        <v>200</v>
      </c>
      <c r="F274" s="40" t="s">
        <v>420</v>
      </c>
    </row>
    <row r="275" spans="1:6" ht="27" customHeight="1" x14ac:dyDescent="0.35">
      <c r="A275" s="26">
        <v>42835</v>
      </c>
      <c r="B275" s="62" t="s">
        <v>423</v>
      </c>
      <c r="C275" s="62" t="s">
        <v>424</v>
      </c>
      <c r="D275" s="62"/>
      <c r="E275" s="49">
        <v>500</v>
      </c>
      <c r="F275" s="40" t="s">
        <v>420</v>
      </c>
    </row>
    <row r="276" spans="1:6" ht="27" customHeight="1" x14ac:dyDescent="0.35">
      <c r="A276" s="26">
        <v>42835</v>
      </c>
      <c r="B276" s="62" t="s">
        <v>425</v>
      </c>
      <c r="C276" s="62" t="s">
        <v>426</v>
      </c>
      <c r="D276" s="62"/>
      <c r="E276" s="49">
        <v>100</v>
      </c>
      <c r="F276" s="40" t="s">
        <v>420</v>
      </c>
    </row>
    <row r="277" spans="1:6" ht="27" customHeight="1" x14ac:dyDescent="0.35">
      <c r="A277" s="26">
        <v>42835</v>
      </c>
      <c r="B277" s="62" t="s">
        <v>69</v>
      </c>
      <c r="C277" s="62" t="s">
        <v>183</v>
      </c>
      <c r="D277" s="62"/>
      <c r="E277" s="49">
        <v>1000</v>
      </c>
      <c r="F277" s="40" t="s">
        <v>420</v>
      </c>
    </row>
    <row r="278" spans="1:6" ht="27" customHeight="1" x14ac:dyDescent="0.35">
      <c r="A278" s="26">
        <v>42835</v>
      </c>
      <c r="B278" s="62" t="s">
        <v>427</v>
      </c>
      <c r="C278" s="62" t="s">
        <v>428</v>
      </c>
      <c r="D278" s="62"/>
      <c r="E278" s="49">
        <v>100</v>
      </c>
      <c r="F278" s="40" t="s">
        <v>420</v>
      </c>
    </row>
    <row r="279" spans="1:6" ht="27" customHeight="1" x14ac:dyDescent="0.35">
      <c r="A279" s="26">
        <v>42835</v>
      </c>
      <c r="B279" s="62" t="s">
        <v>180</v>
      </c>
      <c r="C279" s="62" t="s">
        <v>429</v>
      </c>
      <c r="D279" s="62"/>
      <c r="E279" s="49">
        <v>1000</v>
      </c>
      <c r="F279" s="40" t="s">
        <v>420</v>
      </c>
    </row>
    <row r="280" spans="1:6" ht="27" customHeight="1" x14ac:dyDescent="0.35">
      <c r="A280" s="26">
        <v>42835</v>
      </c>
      <c r="B280" s="140" t="s">
        <v>430</v>
      </c>
      <c r="C280" s="62"/>
      <c r="D280" s="62"/>
      <c r="E280" s="49">
        <v>1000</v>
      </c>
      <c r="F280" s="40" t="s">
        <v>420</v>
      </c>
    </row>
    <row r="281" spans="1:6" ht="27" customHeight="1" x14ac:dyDescent="0.35">
      <c r="A281" s="26">
        <v>42835</v>
      </c>
      <c r="B281" s="62" t="s">
        <v>431</v>
      </c>
      <c r="C281" s="62" t="s">
        <v>432</v>
      </c>
      <c r="D281" s="62"/>
      <c r="E281" s="49">
        <v>100</v>
      </c>
      <c r="F281" s="40" t="s">
        <v>420</v>
      </c>
    </row>
    <row r="282" spans="1:6" ht="27" customHeight="1" x14ac:dyDescent="0.35">
      <c r="A282" s="26">
        <v>42835</v>
      </c>
      <c r="B282" s="62" t="s">
        <v>433</v>
      </c>
      <c r="C282" s="62" t="s">
        <v>434</v>
      </c>
      <c r="D282" s="62"/>
      <c r="E282" s="49">
        <v>500</v>
      </c>
      <c r="F282" s="40" t="s">
        <v>420</v>
      </c>
    </row>
    <row r="283" spans="1:6" ht="27" customHeight="1" x14ac:dyDescent="0.35">
      <c r="A283" s="26">
        <v>42835</v>
      </c>
      <c r="B283" s="62" t="s">
        <v>436</v>
      </c>
      <c r="C283" s="62" t="s">
        <v>435</v>
      </c>
      <c r="D283" s="62"/>
      <c r="E283" s="49">
        <v>100</v>
      </c>
      <c r="F283" s="40" t="s">
        <v>62</v>
      </c>
    </row>
    <row r="284" spans="1:6" ht="27" customHeight="1" x14ac:dyDescent="0.35">
      <c r="A284" s="26">
        <v>42835</v>
      </c>
      <c r="B284" s="62" t="s">
        <v>437</v>
      </c>
      <c r="C284" s="62" t="s">
        <v>438</v>
      </c>
      <c r="D284" s="62"/>
      <c r="E284" s="49">
        <v>500</v>
      </c>
      <c r="F284" s="40" t="s">
        <v>420</v>
      </c>
    </row>
    <row r="285" spans="1:6" ht="27" customHeight="1" x14ac:dyDescent="0.35">
      <c r="A285" s="26">
        <v>42835</v>
      </c>
      <c r="B285" s="62" t="s">
        <v>286</v>
      </c>
      <c r="C285" s="62" t="s">
        <v>35</v>
      </c>
      <c r="D285" s="62"/>
      <c r="E285" s="49">
        <v>100</v>
      </c>
      <c r="F285" s="40" t="s">
        <v>62</v>
      </c>
    </row>
    <row r="286" spans="1:6" ht="27" customHeight="1" x14ac:dyDescent="0.35">
      <c r="A286" s="26">
        <v>42835</v>
      </c>
      <c r="B286" s="62" t="s">
        <v>439</v>
      </c>
      <c r="C286" s="62" t="s">
        <v>440</v>
      </c>
      <c r="D286" s="62"/>
      <c r="E286" s="49">
        <v>3000</v>
      </c>
      <c r="F286" s="40" t="s">
        <v>62</v>
      </c>
    </row>
    <row r="287" spans="1:6" ht="27" customHeight="1" x14ac:dyDescent="0.35">
      <c r="A287" s="26">
        <v>42835</v>
      </c>
      <c r="B287" s="62" t="s">
        <v>441</v>
      </c>
      <c r="C287" s="62"/>
      <c r="D287" s="62"/>
      <c r="E287" s="49">
        <v>200</v>
      </c>
      <c r="F287" s="40" t="s">
        <v>420</v>
      </c>
    </row>
    <row r="288" spans="1:6" ht="27" customHeight="1" x14ac:dyDescent="0.35">
      <c r="A288" s="26">
        <v>42835</v>
      </c>
      <c r="B288" s="62" t="s">
        <v>442</v>
      </c>
      <c r="C288" s="62" t="s">
        <v>443</v>
      </c>
      <c r="D288" s="62"/>
      <c r="E288" s="49">
        <v>100</v>
      </c>
      <c r="F288" s="40" t="s">
        <v>420</v>
      </c>
    </row>
    <row r="289" spans="1:6" ht="27" customHeight="1" x14ac:dyDescent="0.35">
      <c r="A289" s="26">
        <v>42836</v>
      </c>
      <c r="B289" s="62" t="s">
        <v>444</v>
      </c>
      <c r="C289" s="62" t="s">
        <v>445</v>
      </c>
      <c r="D289" s="62"/>
      <c r="E289" s="49">
        <v>1000</v>
      </c>
      <c r="F289" s="40" t="s">
        <v>62</v>
      </c>
    </row>
    <row r="290" spans="1:6" ht="27" customHeight="1" x14ac:dyDescent="0.35">
      <c r="A290" s="26">
        <v>42836</v>
      </c>
      <c r="B290" s="62" t="s">
        <v>446</v>
      </c>
      <c r="C290" s="62" t="s">
        <v>447</v>
      </c>
      <c r="D290" s="62"/>
      <c r="E290" s="49">
        <v>500</v>
      </c>
      <c r="F290" s="40" t="s">
        <v>420</v>
      </c>
    </row>
    <row r="291" spans="1:6" ht="27" customHeight="1" x14ac:dyDescent="0.35">
      <c r="A291" s="26">
        <v>42836</v>
      </c>
      <c r="B291" s="62" t="s">
        <v>448</v>
      </c>
      <c r="C291" s="62" t="s">
        <v>264</v>
      </c>
      <c r="D291" s="62"/>
      <c r="E291" s="49">
        <v>500</v>
      </c>
      <c r="F291" s="40" t="s">
        <v>420</v>
      </c>
    </row>
    <row r="292" spans="1:6" ht="27" customHeight="1" x14ac:dyDescent="0.35">
      <c r="A292" s="26">
        <v>42836</v>
      </c>
      <c r="B292" s="62" t="s">
        <v>449</v>
      </c>
      <c r="C292" s="62" t="s">
        <v>450</v>
      </c>
      <c r="D292" s="62"/>
      <c r="E292" s="49">
        <v>900</v>
      </c>
      <c r="F292" s="40" t="s">
        <v>420</v>
      </c>
    </row>
    <row r="293" spans="1:6" ht="27" customHeight="1" x14ac:dyDescent="0.35">
      <c r="A293" s="26">
        <v>42836</v>
      </c>
      <c r="B293" s="19" t="s">
        <v>454</v>
      </c>
      <c r="C293" s="62"/>
      <c r="D293" s="62"/>
      <c r="E293" s="49">
        <v>500</v>
      </c>
      <c r="F293" s="40" t="s">
        <v>420</v>
      </c>
    </row>
    <row r="294" spans="1:6" ht="27" customHeight="1" x14ac:dyDescent="0.35">
      <c r="A294" s="26">
        <v>42837</v>
      </c>
      <c r="B294" s="62" t="s">
        <v>451</v>
      </c>
      <c r="C294" s="62" t="s">
        <v>452</v>
      </c>
      <c r="D294" s="62"/>
      <c r="E294" s="49">
        <v>100</v>
      </c>
      <c r="F294" s="40" t="s">
        <v>420</v>
      </c>
    </row>
    <row r="295" spans="1:6" ht="27" customHeight="1" x14ac:dyDescent="0.35">
      <c r="A295" s="26">
        <v>42837</v>
      </c>
      <c r="B295" s="19" t="s">
        <v>453</v>
      </c>
      <c r="C295" s="62"/>
      <c r="D295" s="62"/>
      <c r="E295" s="49">
        <v>400</v>
      </c>
      <c r="F295" s="40" t="s">
        <v>243</v>
      </c>
    </row>
    <row r="296" spans="1:6" ht="27" customHeight="1" x14ac:dyDescent="0.35">
      <c r="A296" s="26">
        <v>42838</v>
      </c>
      <c r="B296" s="19" t="s">
        <v>464</v>
      </c>
      <c r="C296" s="62"/>
      <c r="D296" s="62"/>
      <c r="E296" s="49">
        <v>100</v>
      </c>
      <c r="F296" s="40" t="s">
        <v>313</v>
      </c>
    </row>
    <row r="297" spans="1:6" ht="27" customHeight="1" x14ac:dyDescent="0.35">
      <c r="A297" s="26">
        <v>42839</v>
      </c>
      <c r="B297" s="19" t="s">
        <v>465</v>
      </c>
      <c r="C297" s="62"/>
      <c r="D297" s="62"/>
      <c r="E297" s="49">
        <v>800</v>
      </c>
      <c r="F297" s="40" t="s">
        <v>313</v>
      </c>
    </row>
    <row r="298" spans="1:6" ht="27" customHeight="1" x14ac:dyDescent="0.35">
      <c r="A298" s="26">
        <v>42839</v>
      </c>
      <c r="B298" s="19" t="s">
        <v>455</v>
      </c>
      <c r="C298" s="62"/>
      <c r="D298" s="62"/>
      <c r="E298" s="49">
        <v>300</v>
      </c>
      <c r="F298" s="40" t="s">
        <v>243</v>
      </c>
    </row>
    <row r="299" spans="1:6" ht="27" customHeight="1" x14ac:dyDescent="0.35">
      <c r="A299" s="26">
        <v>42841</v>
      </c>
      <c r="B299" s="19" t="s">
        <v>466</v>
      </c>
      <c r="C299" s="62"/>
      <c r="D299" s="62"/>
      <c r="E299" s="49">
        <v>500</v>
      </c>
      <c r="F299" s="40" t="s">
        <v>313</v>
      </c>
    </row>
    <row r="300" spans="1:6" ht="30" customHeight="1" x14ac:dyDescent="0.35">
      <c r="A300" s="26">
        <v>42842</v>
      </c>
      <c r="B300" s="62" t="s">
        <v>501</v>
      </c>
      <c r="C300" s="62"/>
      <c r="D300" s="62"/>
      <c r="E300" s="49">
        <v>400000</v>
      </c>
      <c r="F300" s="40" t="s">
        <v>66</v>
      </c>
    </row>
    <row r="301" spans="1:6" ht="34.5" customHeight="1" x14ac:dyDescent="0.35">
      <c r="A301" s="26">
        <v>42842</v>
      </c>
      <c r="B301" s="62" t="s">
        <v>489</v>
      </c>
      <c r="C301" s="62"/>
      <c r="D301" s="62"/>
      <c r="E301" s="49">
        <v>15000</v>
      </c>
      <c r="F301" s="40" t="s">
        <v>348</v>
      </c>
    </row>
    <row r="302" spans="1:6" ht="38.5" customHeight="1" x14ac:dyDescent="0.35">
      <c r="A302" s="26">
        <v>42843</v>
      </c>
      <c r="B302" s="62" t="s">
        <v>467</v>
      </c>
      <c r="C302" s="62"/>
      <c r="D302" s="62"/>
      <c r="E302" s="49">
        <v>2450</v>
      </c>
      <c r="F302" s="40" t="s">
        <v>62</v>
      </c>
    </row>
    <row r="303" spans="1:6" ht="38.5" customHeight="1" x14ac:dyDescent="0.35">
      <c r="A303" s="26">
        <v>42843</v>
      </c>
      <c r="B303" s="62" t="s">
        <v>468</v>
      </c>
      <c r="C303" s="62"/>
      <c r="D303" s="62"/>
      <c r="E303" s="49">
        <v>1.97</v>
      </c>
      <c r="F303" s="40" t="s">
        <v>62</v>
      </c>
    </row>
    <row r="304" spans="1:6" ht="27" customHeight="1" x14ac:dyDescent="0.35">
      <c r="A304" s="26">
        <v>42844</v>
      </c>
      <c r="B304" s="62" t="s">
        <v>490</v>
      </c>
      <c r="C304" s="62" t="s">
        <v>460</v>
      </c>
      <c r="D304" s="62" t="s">
        <v>461</v>
      </c>
      <c r="E304" s="49">
        <v>15000</v>
      </c>
      <c r="F304" s="40" t="s">
        <v>348</v>
      </c>
    </row>
    <row r="305" spans="1:6" ht="27" customHeight="1" x14ac:dyDescent="0.35">
      <c r="A305" s="26">
        <v>42844</v>
      </c>
      <c r="B305" s="62" t="s">
        <v>491</v>
      </c>
      <c r="C305" s="62"/>
      <c r="D305" s="62"/>
      <c r="E305" s="49">
        <v>30000</v>
      </c>
      <c r="F305" s="40" t="s">
        <v>348</v>
      </c>
    </row>
    <row r="306" spans="1:6" ht="27" customHeight="1" x14ac:dyDescent="0.35">
      <c r="A306" s="26">
        <v>42844</v>
      </c>
      <c r="B306" s="62" t="s">
        <v>23</v>
      </c>
      <c r="C306" s="62"/>
      <c r="D306" s="62"/>
      <c r="E306" s="49">
        <v>100</v>
      </c>
      <c r="F306" s="40" t="s">
        <v>420</v>
      </c>
    </row>
    <row r="307" spans="1:6" ht="27" customHeight="1" x14ac:dyDescent="0.35">
      <c r="A307" s="26">
        <v>42844</v>
      </c>
      <c r="B307" s="62" t="s">
        <v>470</v>
      </c>
      <c r="C307" s="62" t="s">
        <v>138</v>
      </c>
      <c r="D307" s="62"/>
      <c r="E307" s="49">
        <v>500</v>
      </c>
      <c r="F307" s="40" t="s">
        <v>420</v>
      </c>
    </row>
    <row r="308" spans="1:6" ht="27" customHeight="1" x14ac:dyDescent="0.35">
      <c r="A308" s="26">
        <v>42844</v>
      </c>
      <c r="B308" s="19" t="s">
        <v>478</v>
      </c>
      <c r="C308" s="62"/>
      <c r="D308" s="62"/>
      <c r="E308" s="49">
        <v>450</v>
      </c>
      <c r="F308" s="40" t="s">
        <v>243</v>
      </c>
    </row>
    <row r="309" spans="1:6" ht="27" customHeight="1" x14ac:dyDescent="0.35">
      <c r="A309" s="26">
        <v>42844</v>
      </c>
      <c r="B309" s="19" t="s">
        <v>479</v>
      </c>
      <c r="C309" s="62"/>
      <c r="D309" s="62"/>
      <c r="E309" s="49">
        <v>50</v>
      </c>
      <c r="F309" s="40" t="s">
        <v>313</v>
      </c>
    </row>
    <row r="310" spans="1:6" ht="27" customHeight="1" x14ac:dyDescent="0.35">
      <c r="A310" s="26">
        <v>42845</v>
      </c>
      <c r="B310" s="62" t="s">
        <v>469</v>
      </c>
      <c r="C310" s="62"/>
      <c r="D310" s="62"/>
      <c r="E310" s="49">
        <v>774.48</v>
      </c>
      <c r="F310" s="40" t="s">
        <v>62</v>
      </c>
    </row>
    <row r="311" spans="1:6" ht="27" customHeight="1" x14ac:dyDescent="0.35">
      <c r="A311" s="26">
        <v>42845</v>
      </c>
      <c r="B311" s="62" t="s">
        <v>492</v>
      </c>
      <c r="C311" s="62" t="s">
        <v>463</v>
      </c>
      <c r="D311" s="62" t="s">
        <v>462</v>
      </c>
      <c r="E311" s="49">
        <v>60000</v>
      </c>
      <c r="F311" s="40" t="s">
        <v>348</v>
      </c>
    </row>
    <row r="312" spans="1:6" ht="31.5" customHeight="1" x14ac:dyDescent="0.35">
      <c r="A312" s="26">
        <v>42845</v>
      </c>
      <c r="B312" s="62" t="s">
        <v>493</v>
      </c>
      <c r="C312" s="62"/>
      <c r="D312" s="62"/>
      <c r="E312" s="49">
        <v>30000</v>
      </c>
      <c r="F312" s="40" t="s">
        <v>348</v>
      </c>
    </row>
    <row r="313" spans="1:6" ht="30" customHeight="1" x14ac:dyDescent="0.35">
      <c r="A313" s="26">
        <v>42845</v>
      </c>
      <c r="B313" s="62" t="s">
        <v>494</v>
      </c>
      <c r="C313" s="62"/>
      <c r="D313" s="62"/>
      <c r="E313" s="49">
        <v>30000</v>
      </c>
      <c r="F313" s="40" t="s">
        <v>348</v>
      </c>
    </row>
    <row r="314" spans="1:6" ht="30" customHeight="1" x14ac:dyDescent="0.35">
      <c r="A314" s="26">
        <v>42845</v>
      </c>
      <c r="B314" s="62" t="s">
        <v>502</v>
      </c>
      <c r="C314" s="62"/>
      <c r="D314" s="62"/>
      <c r="E314" s="49">
        <v>16669</v>
      </c>
      <c r="F314" s="40" t="s">
        <v>348</v>
      </c>
    </row>
    <row r="315" spans="1:6" ht="30" customHeight="1" x14ac:dyDescent="0.35">
      <c r="A315" s="26">
        <v>42845</v>
      </c>
      <c r="B315" s="62" t="s">
        <v>467</v>
      </c>
      <c r="C315" s="62"/>
      <c r="D315" s="62"/>
      <c r="E315" s="49">
        <v>531</v>
      </c>
      <c r="F315" s="40" t="s">
        <v>348</v>
      </c>
    </row>
    <row r="316" spans="1:6" ht="30" customHeight="1" x14ac:dyDescent="0.35">
      <c r="A316" s="26">
        <v>42845</v>
      </c>
      <c r="B316" s="62" t="s">
        <v>467</v>
      </c>
      <c r="C316" s="62"/>
      <c r="D316" s="62"/>
      <c r="E316" s="49">
        <v>300</v>
      </c>
      <c r="F316" s="40" t="s">
        <v>336</v>
      </c>
    </row>
    <row r="317" spans="1:6" ht="30" customHeight="1" x14ac:dyDescent="0.35">
      <c r="A317" s="26">
        <v>42845</v>
      </c>
      <c r="B317" s="62" t="s">
        <v>489</v>
      </c>
      <c r="C317" s="62"/>
      <c r="D317" s="62"/>
      <c r="E317" s="49">
        <f>60000-E318-E319-E320-E321</f>
        <v>4761.57</v>
      </c>
      <c r="F317" s="40" t="s">
        <v>336</v>
      </c>
    </row>
    <row r="318" spans="1:6" ht="30" customHeight="1" x14ac:dyDescent="0.35">
      <c r="A318" s="26">
        <v>42845</v>
      </c>
      <c r="B318" s="62" t="s">
        <v>489</v>
      </c>
      <c r="C318" s="62"/>
      <c r="D318" s="62"/>
      <c r="E318" s="49">
        <v>3901.43</v>
      </c>
      <c r="F318" s="40" t="s">
        <v>62</v>
      </c>
    </row>
    <row r="319" spans="1:6" ht="30" customHeight="1" x14ac:dyDescent="0.35">
      <c r="A319" s="26">
        <v>42845</v>
      </c>
      <c r="B319" s="62" t="s">
        <v>489</v>
      </c>
      <c r="C319" s="62"/>
      <c r="D319" s="62"/>
      <c r="E319" s="49">
        <v>2400</v>
      </c>
      <c r="F319" s="40" t="s">
        <v>243</v>
      </c>
    </row>
    <row r="320" spans="1:6" ht="30" customHeight="1" x14ac:dyDescent="0.35">
      <c r="A320" s="26">
        <v>42845</v>
      </c>
      <c r="B320" s="62" t="s">
        <v>489</v>
      </c>
      <c r="C320" s="62"/>
      <c r="D320" s="62"/>
      <c r="E320" s="49">
        <v>22500</v>
      </c>
      <c r="F320" s="40" t="s">
        <v>248</v>
      </c>
    </row>
    <row r="321" spans="1:6" ht="30" customHeight="1" x14ac:dyDescent="0.35">
      <c r="A321" s="26">
        <v>42845</v>
      </c>
      <c r="B321" s="62" t="s">
        <v>489</v>
      </c>
      <c r="C321" s="62"/>
      <c r="D321" s="62"/>
      <c r="E321" s="49">
        <v>26437</v>
      </c>
      <c r="F321" s="40" t="s">
        <v>308</v>
      </c>
    </row>
    <row r="322" spans="1:6" ht="30" customHeight="1" x14ac:dyDescent="0.35">
      <c r="A322" s="26">
        <v>42845</v>
      </c>
      <c r="B322" s="19" t="s">
        <v>476</v>
      </c>
      <c r="C322" s="62"/>
      <c r="D322" s="62"/>
      <c r="E322" s="49">
        <v>200</v>
      </c>
      <c r="F322" s="40" t="s">
        <v>243</v>
      </c>
    </row>
    <row r="323" spans="1:6" ht="30" customHeight="1" x14ac:dyDescent="0.35">
      <c r="A323" s="26">
        <v>42845</v>
      </c>
      <c r="B323" s="19" t="s">
        <v>480</v>
      </c>
      <c r="C323" s="62"/>
      <c r="D323" s="62"/>
      <c r="E323" s="49">
        <v>1748</v>
      </c>
      <c r="F323" s="40" t="s">
        <v>313</v>
      </c>
    </row>
    <row r="324" spans="1:6" ht="30" customHeight="1" x14ac:dyDescent="0.35">
      <c r="A324" s="26">
        <v>42846</v>
      </c>
      <c r="B324" s="19" t="s">
        <v>483</v>
      </c>
      <c r="C324" s="62"/>
      <c r="D324" s="62"/>
      <c r="E324" s="49">
        <v>100</v>
      </c>
      <c r="F324" s="40" t="s">
        <v>313</v>
      </c>
    </row>
    <row r="325" spans="1:6" ht="30" customHeight="1" x14ac:dyDescent="0.35">
      <c r="A325" s="26">
        <v>42846</v>
      </c>
      <c r="B325" s="62" t="s">
        <v>471</v>
      </c>
      <c r="C325" s="62" t="s">
        <v>472</v>
      </c>
      <c r="D325" s="62"/>
      <c r="E325" s="49">
        <v>200</v>
      </c>
      <c r="F325" s="40" t="s">
        <v>474</v>
      </c>
    </row>
    <row r="326" spans="1:6" ht="30" customHeight="1" x14ac:dyDescent="0.35">
      <c r="A326" s="26">
        <v>42846</v>
      </c>
      <c r="B326" s="62" t="s">
        <v>495</v>
      </c>
      <c r="C326" s="62"/>
      <c r="D326" s="62"/>
      <c r="E326" s="49">
        <v>45000</v>
      </c>
      <c r="F326" s="40" t="s">
        <v>243</v>
      </c>
    </row>
    <row r="327" spans="1:6" ht="30" customHeight="1" x14ac:dyDescent="0.35">
      <c r="A327" s="26">
        <v>42847</v>
      </c>
      <c r="B327" s="19" t="s">
        <v>481</v>
      </c>
      <c r="C327" s="62"/>
      <c r="D327" s="62"/>
      <c r="E327" s="49">
        <v>550</v>
      </c>
      <c r="F327" s="40" t="s">
        <v>313</v>
      </c>
    </row>
    <row r="328" spans="1:6" ht="30" customHeight="1" x14ac:dyDescent="0.35">
      <c r="A328" s="26">
        <v>42847</v>
      </c>
      <c r="B328" s="19" t="s">
        <v>477</v>
      </c>
      <c r="C328" s="62"/>
      <c r="D328" s="62"/>
      <c r="E328" s="49">
        <v>250</v>
      </c>
      <c r="F328" s="40" t="s">
        <v>243</v>
      </c>
    </row>
    <row r="329" spans="1:6" ht="30" customHeight="1" x14ac:dyDescent="0.35">
      <c r="A329" s="26">
        <v>42848</v>
      </c>
      <c r="B329" s="19" t="s">
        <v>482</v>
      </c>
      <c r="C329" s="62"/>
      <c r="D329" s="62"/>
      <c r="E329" s="49">
        <v>5000</v>
      </c>
      <c r="F329" s="40" t="s">
        <v>66</v>
      </c>
    </row>
    <row r="330" spans="1:6" ht="30" customHeight="1" x14ac:dyDescent="0.35">
      <c r="A330" s="26">
        <v>42849</v>
      </c>
      <c r="B330" s="62" t="s">
        <v>489</v>
      </c>
      <c r="C330" s="62"/>
      <c r="D330" s="62"/>
      <c r="E330" s="49">
        <v>15000</v>
      </c>
      <c r="F330" s="40" t="s">
        <v>62</v>
      </c>
    </row>
    <row r="331" spans="1:6" ht="30" customHeight="1" x14ac:dyDescent="0.35">
      <c r="A331" s="26">
        <v>42849</v>
      </c>
      <c r="B331" s="62" t="s">
        <v>496</v>
      </c>
      <c r="C331" s="62"/>
      <c r="D331" s="62"/>
      <c r="E331" s="49">
        <v>15000</v>
      </c>
      <c r="F331" s="40" t="s">
        <v>62</v>
      </c>
    </row>
    <row r="332" spans="1:6" ht="30" customHeight="1" x14ac:dyDescent="0.35">
      <c r="A332" s="26">
        <v>42849</v>
      </c>
      <c r="B332" s="19" t="s">
        <v>486</v>
      </c>
      <c r="C332" s="62"/>
      <c r="D332" s="62"/>
      <c r="E332" s="49">
        <v>50</v>
      </c>
      <c r="F332" s="40" t="s">
        <v>313</v>
      </c>
    </row>
    <row r="333" spans="1:6" ht="30" customHeight="1" x14ac:dyDescent="0.35">
      <c r="A333" s="26">
        <v>42850</v>
      </c>
      <c r="B333" s="19" t="s">
        <v>487</v>
      </c>
      <c r="C333" s="62"/>
      <c r="D333" s="62"/>
      <c r="E333" s="49">
        <v>400</v>
      </c>
      <c r="F333" s="40" t="s">
        <v>313</v>
      </c>
    </row>
    <row r="334" spans="1:6" ht="30" customHeight="1" x14ac:dyDescent="0.35">
      <c r="A334" s="26">
        <v>42850</v>
      </c>
      <c r="B334" s="62" t="s">
        <v>489</v>
      </c>
      <c r="C334" s="62"/>
      <c r="D334" s="62"/>
      <c r="E334" s="49">
        <v>30000</v>
      </c>
      <c r="F334" s="40" t="s">
        <v>366</v>
      </c>
    </row>
    <row r="335" spans="1:6" ht="30" customHeight="1" x14ac:dyDescent="0.35">
      <c r="A335" s="26">
        <v>42850</v>
      </c>
      <c r="B335" s="19" t="s">
        <v>484</v>
      </c>
      <c r="C335" s="62"/>
      <c r="D335" s="62"/>
      <c r="E335" s="49">
        <v>200</v>
      </c>
      <c r="F335" s="40" t="s">
        <v>336</v>
      </c>
    </row>
    <row r="336" spans="1:6" ht="30" customHeight="1" x14ac:dyDescent="0.35">
      <c r="A336" s="26">
        <v>42850</v>
      </c>
      <c r="B336" s="62" t="s">
        <v>23</v>
      </c>
      <c r="C336" s="62"/>
      <c r="D336" s="62"/>
      <c r="E336" s="49">
        <v>0.55000000000000004</v>
      </c>
      <c r="F336" s="40" t="s">
        <v>336</v>
      </c>
    </row>
    <row r="337" spans="1:6" ht="30" customHeight="1" x14ac:dyDescent="0.35">
      <c r="A337" s="26">
        <v>42851</v>
      </c>
      <c r="B337" s="19" t="s">
        <v>488</v>
      </c>
      <c r="C337" s="62"/>
      <c r="D337" s="62"/>
      <c r="E337" s="49">
        <v>43005</v>
      </c>
      <c r="F337" s="40" t="s">
        <v>313</v>
      </c>
    </row>
    <row r="338" spans="1:6" ht="30" customHeight="1" x14ac:dyDescent="0.35">
      <c r="A338" s="26">
        <v>42851</v>
      </c>
      <c r="B338" s="62" t="s">
        <v>23</v>
      </c>
      <c r="C338" s="62"/>
      <c r="D338" s="62"/>
      <c r="E338" s="49">
        <v>1.96</v>
      </c>
      <c r="F338" s="40" t="s">
        <v>336</v>
      </c>
    </row>
    <row r="339" spans="1:6" ht="30" customHeight="1" x14ac:dyDescent="0.35">
      <c r="A339" s="26">
        <v>42852</v>
      </c>
      <c r="B339" s="62" t="s">
        <v>497</v>
      </c>
      <c r="C339" s="62"/>
      <c r="D339" s="62"/>
      <c r="E339" s="49">
        <v>15000</v>
      </c>
      <c r="F339" s="40" t="s">
        <v>336</v>
      </c>
    </row>
    <row r="340" spans="1:6" ht="30" customHeight="1" x14ac:dyDescent="0.35">
      <c r="A340" s="26">
        <v>42852</v>
      </c>
      <c r="B340" s="19" t="s">
        <v>485</v>
      </c>
      <c r="C340" s="62"/>
      <c r="D340" s="62"/>
      <c r="E340" s="49">
        <v>150</v>
      </c>
      <c r="F340" s="40" t="s">
        <v>336</v>
      </c>
    </row>
    <row r="341" spans="1:6" ht="30" customHeight="1" x14ac:dyDescent="0.35">
      <c r="A341" s="26">
        <v>42852</v>
      </c>
      <c r="B341" s="62" t="s">
        <v>23</v>
      </c>
      <c r="C341" s="62"/>
      <c r="D341" s="62"/>
      <c r="E341" s="49">
        <v>0.23</v>
      </c>
      <c r="F341" s="40" t="s">
        <v>336</v>
      </c>
    </row>
    <row r="342" spans="1:6" ht="30" customHeight="1" x14ac:dyDescent="0.35">
      <c r="A342" s="26">
        <v>42852</v>
      </c>
      <c r="B342" s="19" t="s">
        <v>498</v>
      </c>
      <c r="C342" s="62"/>
      <c r="D342" s="62"/>
      <c r="E342" s="49">
        <v>11961.07</v>
      </c>
      <c r="F342" s="40" t="s">
        <v>313</v>
      </c>
    </row>
    <row r="343" spans="1:6" ht="30" customHeight="1" x14ac:dyDescent="0.35">
      <c r="A343" s="26">
        <v>42853</v>
      </c>
      <c r="B343" s="62" t="s">
        <v>23</v>
      </c>
      <c r="C343" s="62"/>
      <c r="D343" s="62"/>
      <c r="E343" s="49">
        <v>50.39</v>
      </c>
      <c r="F343" s="40" t="s">
        <v>336</v>
      </c>
    </row>
    <row r="344" spans="1:6" ht="30" customHeight="1" x14ac:dyDescent="0.35">
      <c r="A344" s="26">
        <v>42853</v>
      </c>
      <c r="B344" s="19" t="s">
        <v>499</v>
      </c>
      <c r="C344" s="62"/>
      <c r="D344" s="62"/>
      <c r="E344" s="49">
        <v>500</v>
      </c>
      <c r="F344" s="40" t="s">
        <v>66</v>
      </c>
    </row>
    <row r="345" spans="1:6" ht="30" customHeight="1" x14ac:dyDescent="0.35">
      <c r="A345" s="26">
        <v>42853</v>
      </c>
      <c r="B345" s="19" t="s">
        <v>499</v>
      </c>
      <c r="C345" s="62"/>
      <c r="D345" s="62"/>
      <c r="E345" s="49">
        <v>3637</v>
      </c>
      <c r="F345" s="40" t="s">
        <v>313</v>
      </c>
    </row>
    <row r="346" spans="1:6" ht="46" customHeight="1" x14ac:dyDescent="0.35">
      <c r="A346" s="26">
        <v>42857</v>
      </c>
      <c r="B346" s="62" t="s">
        <v>1166</v>
      </c>
      <c r="C346" s="62"/>
      <c r="D346" s="62"/>
      <c r="E346" s="49">
        <v>334.01</v>
      </c>
      <c r="F346" s="40" t="s">
        <v>336</v>
      </c>
    </row>
    <row r="347" spans="1:6" ht="45.5" customHeight="1" x14ac:dyDescent="0.35">
      <c r="A347" s="26">
        <v>42857</v>
      </c>
      <c r="B347" s="62" t="s">
        <v>1166</v>
      </c>
      <c r="C347" s="62"/>
      <c r="D347" s="62"/>
      <c r="E347" s="49">
        <v>12700</v>
      </c>
      <c r="F347" s="40" t="s">
        <v>366</v>
      </c>
    </row>
    <row r="348" spans="1:6" ht="46" customHeight="1" x14ac:dyDescent="0.35">
      <c r="A348" s="26">
        <v>42857</v>
      </c>
      <c r="B348" s="62" t="s">
        <v>1166</v>
      </c>
      <c r="C348" s="62"/>
      <c r="D348" s="62"/>
      <c r="E348" s="49">
        <f>15450-E346-E347</f>
        <v>2415.9899999999998</v>
      </c>
      <c r="F348" s="40" t="s">
        <v>503</v>
      </c>
    </row>
    <row r="349" spans="1:6" ht="36.5" customHeight="1" x14ac:dyDescent="0.35">
      <c r="A349" s="26">
        <v>42857</v>
      </c>
      <c r="B349" s="62" t="s">
        <v>489</v>
      </c>
      <c r="C349" s="62"/>
      <c r="D349" s="62"/>
      <c r="E349" s="49">
        <v>30000</v>
      </c>
      <c r="F349" s="40" t="s">
        <v>503</v>
      </c>
    </row>
    <row r="350" spans="1:6" ht="30" customHeight="1" x14ac:dyDescent="0.35">
      <c r="A350" s="26">
        <v>42857</v>
      </c>
      <c r="B350" s="62" t="s">
        <v>23</v>
      </c>
      <c r="C350" s="62"/>
      <c r="D350" s="62"/>
      <c r="E350" s="49">
        <v>0.22</v>
      </c>
      <c r="F350" s="40" t="s">
        <v>503</v>
      </c>
    </row>
    <row r="351" spans="1:6" ht="30" customHeight="1" x14ac:dyDescent="0.35">
      <c r="A351" s="26">
        <v>42857</v>
      </c>
      <c r="B351" s="62" t="s">
        <v>23</v>
      </c>
      <c r="C351" s="62"/>
      <c r="D351" s="62"/>
      <c r="E351" s="49">
        <v>6.5</v>
      </c>
      <c r="F351" s="40" t="s">
        <v>503</v>
      </c>
    </row>
    <row r="352" spans="1:6" ht="30" customHeight="1" x14ac:dyDescent="0.35">
      <c r="A352" s="26">
        <v>42857</v>
      </c>
      <c r="B352" s="62" t="s">
        <v>23</v>
      </c>
      <c r="C352" s="62"/>
      <c r="D352" s="62"/>
      <c r="E352" s="49">
        <v>0.25</v>
      </c>
      <c r="F352" s="40" t="s">
        <v>503</v>
      </c>
    </row>
    <row r="353" spans="1:6" ht="30" customHeight="1" x14ac:dyDescent="0.35">
      <c r="A353" s="26">
        <v>42858</v>
      </c>
      <c r="B353" s="62" t="s">
        <v>23</v>
      </c>
      <c r="C353" s="62"/>
      <c r="D353" s="62"/>
      <c r="E353" s="49">
        <v>0.85</v>
      </c>
      <c r="F353" s="40" t="s">
        <v>503</v>
      </c>
    </row>
    <row r="354" spans="1:6" ht="30" customHeight="1" x14ac:dyDescent="0.35">
      <c r="A354" s="26">
        <v>42858</v>
      </c>
      <c r="B354" s="19" t="s">
        <v>505</v>
      </c>
      <c r="C354" s="62"/>
      <c r="D354" s="62"/>
      <c r="E354" s="49">
        <v>100</v>
      </c>
      <c r="F354" s="40" t="s">
        <v>66</v>
      </c>
    </row>
    <row r="355" spans="1:6" ht="30" customHeight="1" x14ac:dyDescent="0.35">
      <c r="A355" s="26">
        <v>42858</v>
      </c>
      <c r="B355" s="19" t="s">
        <v>506</v>
      </c>
      <c r="C355" s="62"/>
      <c r="D355" s="62"/>
      <c r="E355" s="49">
        <v>200</v>
      </c>
      <c r="F355" s="40" t="s">
        <v>66</v>
      </c>
    </row>
    <row r="356" spans="1:6" ht="30" customHeight="1" x14ac:dyDescent="0.35">
      <c r="A356" s="26">
        <v>42859</v>
      </c>
      <c r="B356" s="19" t="s">
        <v>510</v>
      </c>
      <c r="C356" s="62"/>
      <c r="D356" s="62"/>
      <c r="E356" s="49">
        <v>100</v>
      </c>
      <c r="F356" s="40" t="s">
        <v>66</v>
      </c>
    </row>
    <row r="357" spans="1:6" ht="30" customHeight="1" x14ac:dyDescent="0.35">
      <c r="A357" s="26">
        <v>42859</v>
      </c>
      <c r="B357" s="62" t="s">
        <v>23</v>
      </c>
      <c r="C357" s="62"/>
      <c r="D357" s="62"/>
      <c r="E357" s="49">
        <v>0.21</v>
      </c>
      <c r="F357" s="40" t="s">
        <v>503</v>
      </c>
    </row>
    <row r="358" spans="1:6" ht="30" customHeight="1" x14ac:dyDescent="0.35">
      <c r="A358" s="26">
        <v>42859</v>
      </c>
      <c r="B358" s="62" t="s">
        <v>23</v>
      </c>
      <c r="C358" s="62"/>
      <c r="D358" s="62"/>
      <c r="E358" s="49">
        <v>0.57999999999999996</v>
      </c>
      <c r="F358" s="40" t="s">
        <v>503</v>
      </c>
    </row>
    <row r="359" spans="1:6" ht="30" customHeight="1" x14ac:dyDescent="0.35">
      <c r="A359" s="26">
        <v>42859</v>
      </c>
      <c r="B359" s="62" t="s">
        <v>23</v>
      </c>
      <c r="C359" s="62"/>
      <c r="D359" s="62"/>
      <c r="E359" s="49">
        <v>0.09</v>
      </c>
      <c r="F359" s="40" t="s">
        <v>503</v>
      </c>
    </row>
    <row r="360" spans="1:6" ht="30" customHeight="1" x14ac:dyDescent="0.35">
      <c r="A360" s="26">
        <v>42859</v>
      </c>
      <c r="B360" s="62" t="s">
        <v>23</v>
      </c>
      <c r="C360" s="62"/>
      <c r="D360" s="62"/>
      <c r="E360" s="49">
        <v>0.1</v>
      </c>
      <c r="F360" s="40" t="s">
        <v>503</v>
      </c>
    </row>
    <row r="361" spans="1:6" ht="30" customHeight="1" x14ac:dyDescent="0.35">
      <c r="A361" s="26">
        <v>42859</v>
      </c>
      <c r="B361" s="62" t="s">
        <v>23</v>
      </c>
      <c r="C361" s="62"/>
      <c r="D361" s="62"/>
      <c r="E361" s="49">
        <v>0.42</v>
      </c>
      <c r="F361" s="40" t="s">
        <v>503</v>
      </c>
    </row>
    <row r="362" spans="1:6" ht="30" customHeight="1" x14ac:dyDescent="0.35">
      <c r="A362" s="26">
        <v>42859</v>
      </c>
      <c r="B362" s="62" t="s">
        <v>23</v>
      </c>
      <c r="C362" s="62"/>
      <c r="D362" s="62"/>
      <c r="E362" s="49">
        <v>0.42</v>
      </c>
      <c r="F362" s="40" t="s">
        <v>503</v>
      </c>
    </row>
    <row r="363" spans="1:6" ht="30" customHeight="1" x14ac:dyDescent="0.35">
      <c r="A363" s="26">
        <v>42859</v>
      </c>
      <c r="B363" s="19" t="s">
        <v>508</v>
      </c>
      <c r="C363" s="62"/>
      <c r="D363" s="62"/>
      <c r="E363" s="49">
        <v>550</v>
      </c>
      <c r="F363" s="40" t="s">
        <v>474</v>
      </c>
    </row>
    <row r="364" spans="1:6" ht="30" customHeight="1" x14ac:dyDescent="0.35">
      <c r="A364" s="26">
        <v>42860</v>
      </c>
      <c r="B364" s="19" t="s">
        <v>509</v>
      </c>
      <c r="C364" s="62"/>
      <c r="D364" s="62"/>
      <c r="E364" s="49">
        <v>300</v>
      </c>
      <c r="F364" s="40" t="s">
        <v>474</v>
      </c>
    </row>
    <row r="365" spans="1:6" ht="30" customHeight="1" x14ac:dyDescent="0.35">
      <c r="A365" s="26">
        <v>42860</v>
      </c>
      <c r="B365" s="19" t="s">
        <v>511</v>
      </c>
      <c r="C365" s="62"/>
      <c r="D365" s="62"/>
      <c r="E365" s="49">
        <v>1000</v>
      </c>
      <c r="F365" s="40" t="s">
        <v>66</v>
      </c>
    </row>
    <row r="366" spans="1:6" ht="30" customHeight="1" x14ac:dyDescent="0.35">
      <c r="A366" s="26">
        <v>42864</v>
      </c>
      <c r="B366" s="62" t="s">
        <v>23</v>
      </c>
      <c r="C366" s="62"/>
      <c r="D366" s="62"/>
      <c r="E366" s="49">
        <v>100</v>
      </c>
      <c r="F366" s="40" t="s">
        <v>503</v>
      </c>
    </row>
    <row r="367" spans="1:6" ht="30" customHeight="1" x14ac:dyDescent="0.35">
      <c r="A367" s="26">
        <v>42866</v>
      </c>
      <c r="B367" s="62" t="s">
        <v>23</v>
      </c>
      <c r="C367" s="62"/>
      <c r="D367" s="62"/>
      <c r="E367" s="49">
        <v>0.24</v>
      </c>
      <c r="F367" s="40" t="s">
        <v>503</v>
      </c>
    </row>
    <row r="368" spans="1:6" ht="30" customHeight="1" x14ac:dyDescent="0.35">
      <c r="A368" s="26">
        <v>42866</v>
      </c>
      <c r="B368" s="62" t="s">
        <v>23</v>
      </c>
      <c r="C368" s="62"/>
      <c r="D368" s="62"/>
      <c r="E368" s="49">
        <v>0.39</v>
      </c>
      <c r="F368" s="40" t="s">
        <v>503</v>
      </c>
    </row>
    <row r="369" spans="1:6" ht="30" customHeight="1" x14ac:dyDescent="0.35">
      <c r="A369" s="26">
        <v>42867</v>
      </c>
      <c r="B369" s="62" t="s">
        <v>23</v>
      </c>
      <c r="C369" s="62"/>
      <c r="D369" s="62"/>
      <c r="E369" s="49">
        <v>0.4</v>
      </c>
      <c r="F369" s="40" t="s">
        <v>503</v>
      </c>
    </row>
    <row r="370" spans="1:6" ht="30" customHeight="1" x14ac:dyDescent="0.35">
      <c r="A370" s="26">
        <v>42867</v>
      </c>
      <c r="B370" s="62" t="s">
        <v>23</v>
      </c>
      <c r="C370" s="62"/>
      <c r="D370" s="62"/>
      <c r="E370" s="49">
        <v>0.4</v>
      </c>
      <c r="F370" s="40" t="s">
        <v>503</v>
      </c>
    </row>
    <row r="371" spans="1:6" ht="30" customHeight="1" x14ac:dyDescent="0.35">
      <c r="A371" s="26">
        <v>42867</v>
      </c>
      <c r="B371" s="62" t="s">
        <v>23</v>
      </c>
      <c r="C371" s="62"/>
      <c r="D371" s="62"/>
      <c r="E371" s="49">
        <v>0.47</v>
      </c>
      <c r="F371" s="40" t="s">
        <v>503</v>
      </c>
    </row>
    <row r="372" spans="1:6" ht="30" customHeight="1" x14ac:dyDescent="0.35">
      <c r="A372" s="26">
        <v>42867</v>
      </c>
      <c r="B372" s="19" t="s">
        <v>514</v>
      </c>
      <c r="C372" s="62"/>
      <c r="D372" s="62"/>
      <c r="E372" s="49">
        <v>500</v>
      </c>
      <c r="F372" s="40" t="s">
        <v>474</v>
      </c>
    </row>
    <row r="373" spans="1:6" ht="30" customHeight="1" x14ac:dyDescent="0.35">
      <c r="A373" s="26">
        <v>42869</v>
      </c>
      <c r="B373" s="19" t="s">
        <v>515</v>
      </c>
      <c r="C373" s="62"/>
      <c r="D373" s="62"/>
      <c r="E373" s="49">
        <v>500</v>
      </c>
      <c r="F373" s="40" t="s">
        <v>66</v>
      </c>
    </row>
    <row r="374" spans="1:6" ht="30" customHeight="1" x14ac:dyDescent="0.35">
      <c r="A374" s="26">
        <v>42870</v>
      </c>
      <c r="B374" s="62" t="s">
        <v>513</v>
      </c>
      <c r="C374" s="62"/>
      <c r="D374" s="62"/>
      <c r="E374" s="49">
        <v>30</v>
      </c>
      <c r="F374" s="40" t="s">
        <v>503</v>
      </c>
    </row>
    <row r="375" spans="1:6" ht="30" customHeight="1" x14ac:dyDescent="0.35">
      <c r="A375" s="26">
        <v>42870</v>
      </c>
      <c r="B375" s="19" t="s">
        <v>516</v>
      </c>
      <c r="C375" s="62"/>
      <c r="D375" s="62"/>
      <c r="E375" s="49">
        <v>300</v>
      </c>
      <c r="F375" s="40" t="s">
        <v>66</v>
      </c>
    </row>
    <row r="376" spans="1:6" ht="30" customHeight="1" x14ac:dyDescent="0.35">
      <c r="A376" s="26">
        <v>42870</v>
      </c>
      <c r="B376" s="19" t="s">
        <v>518</v>
      </c>
      <c r="C376" s="62"/>
      <c r="D376" s="62"/>
      <c r="E376" s="49">
        <v>150</v>
      </c>
      <c r="F376" s="40" t="s">
        <v>474</v>
      </c>
    </row>
    <row r="377" spans="1:6" ht="30" customHeight="1" x14ac:dyDescent="0.35">
      <c r="A377" s="26">
        <v>42871</v>
      </c>
      <c r="B377" s="62" t="s">
        <v>520</v>
      </c>
      <c r="C377" s="62"/>
      <c r="D377" s="62"/>
      <c r="E377" s="49">
        <v>2350</v>
      </c>
      <c r="F377" s="40" t="s">
        <v>474</v>
      </c>
    </row>
    <row r="378" spans="1:6" ht="30" customHeight="1" x14ac:dyDescent="0.35">
      <c r="A378" s="26">
        <v>42871</v>
      </c>
      <c r="B378" s="62" t="s">
        <v>519</v>
      </c>
      <c r="C378" s="62"/>
      <c r="D378" s="62"/>
      <c r="E378" s="49">
        <v>11200</v>
      </c>
      <c r="F378" s="40" t="s">
        <v>474</v>
      </c>
    </row>
    <row r="379" spans="1:6" ht="30" customHeight="1" x14ac:dyDescent="0.35">
      <c r="A379" s="26">
        <v>42871</v>
      </c>
      <c r="B379" s="62" t="s">
        <v>522</v>
      </c>
      <c r="C379" s="62" t="s">
        <v>394</v>
      </c>
      <c r="D379" s="62"/>
      <c r="E379" s="49">
        <v>1000</v>
      </c>
      <c r="F379" s="40" t="s">
        <v>420</v>
      </c>
    </row>
    <row r="380" spans="1:6" ht="30" customHeight="1" x14ac:dyDescent="0.35">
      <c r="A380" s="26">
        <v>42872</v>
      </c>
      <c r="B380" s="62" t="s">
        <v>523</v>
      </c>
      <c r="C380" s="62" t="s">
        <v>225</v>
      </c>
      <c r="D380" s="62"/>
      <c r="E380" s="49">
        <v>500</v>
      </c>
      <c r="F380" s="40" t="s">
        <v>474</v>
      </c>
    </row>
    <row r="381" spans="1:6" ht="30" customHeight="1" x14ac:dyDescent="0.35">
      <c r="A381" s="26">
        <v>42872</v>
      </c>
      <c r="B381" s="19" t="s">
        <v>524</v>
      </c>
      <c r="C381" s="62"/>
      <c r="D381" s="62"/>
      <c r="E381" s="49">
        <v>600</v>
      </c>
      <c r="F381" s="40" t="s">
        <v>474</v>
      </c>
    </row>
    <row r="382" spans="1:6" ht="30" customHeight="1" x14ac:dyDescent="0.35">
      <c r="A382" s="26">
        <v>42873</v>
      </c>
      <c r="B382" s="62" t="s">
        <v>521</v>
      </c>
      <c r="C382" s="62"/>
      <c r="D382" s="62"/>
      <c r="E382" s="49">
        <v>30000</v>
      </c>
      <c r="F382" s="40" t="s">
        <v>420</v>
      </c>
    </row>
    <row r="383" spans="1:6" ht="30" customHeight="1" x14ac:dyDescent="0.35">
      <c r="A383" s="26">
        <v>42873</v>
      </c>
      <c r="B383" s="19" t="s">
        <v>574</v>
      </c>
      <c r="C383" s="62"/>
      <c r="D383" s="62"/>
      <c r="E383" s="49">
        <v>1560</v>
      </c>
      <c r="F383" s="40" t="s">
        <v>66</v>
      </c>
    </row>
    <row r="384" spans="1:6" ht="30" customHeight="1" x14ac:dyDescent="0.35">
      <c r="A384" s="26">
        <v>42874</v>
      </c>
      <c r="B384" s="19" t="s">
        <v>517</v>
      </c>
      <c r="C384" s="62"/>
      <c r="D384" s="62"/>
      <c r="E384" s="49">
        <v>525</v>
      </c>
      <c r="F384" s="40" t="s">
        <v>66</v>
      </c>
    </row>
    <row r="385" spans="1:6" ht="30" customHeight="1" x14ac:dyDescent="0.35">
      <c r="A385" s="26">
        <v>42874</v>
      </c>
      <c r="B385" s="19" t="s">
        <v>1167</v>
      </c>
      <c r="C385" s="62"/>
      <c r="D385" s="62"/>
      <c r="E385" s="49">
        <v>1775</v>
      </c>
      <c r="F385" s="40" t="s">
        <v>66</v>
      </c>
    </row>
    <row r="386" spans="1:6" ht="30" customHeight="1" x14ac:dyDescent="0.35">
      <c r="A386" s="26">
        <v>42875</v>
      </c>
      <c r="B386" s="19" t="s">
        <v>575</v>
      </c>
      <c r="C386" s="62"/>
      <c r="D386" s="62"/>
      <c r="E386" s="49">
        <v>200</v>
      </c>
      <c r="F386" s="40" t="s">
        <v>66</v>
      </c>
    </row>
    <row r="387" spans="1:6" ht="30" customHeight="1" x14ac:dyDescent="0.35">
      <c r="A387" s="26">
        <v>42876</v>
      </c>
      <c r="B387" s="19" t="s">
        <v>576</v>
      </c>
      <c r="C387" s="62"/>
      <c r="D387" s="62"/>
      <c r="E387" s="49">
        <v>1225</v>
      </c>
      <c r="F387" s="40" t="s">
        <v>66</v>
      </c>
    </row>
    <row r="388" spans="1:6" ht="30" customHeight="1" x14ac:dyDescent="0.35">
      <c r="A388" s="26">
        <v>42876</v>
      </c>
      <c r="B388" s="19" t="s">
        <v>525</v>
      </c>
      <c r="C388" s="62"/>
      <c r="D388" s="62"/>
      <c r="E388" s="49">
        <v>10</v>
      </c>
      <c r="F388" s="40" t="s">
        <v>503</v>
      </c>
    </row>
    <row r="389" spans="1:6" ht="30" customHeight="1" x14ac:dyDescent="0.35">
      <c r="A389" s="26">
        <v>42877</v>
      </c>
      <c r="B389" s="19" t="s">
        <v>577</v>
      </c>
      <c r="C389" s="62"/>
      <c r="D389" s="62"/>
      <c r="E389" s="49">
        <v>500</v>
      </c>
      <c r="F389" s="40" t="s">
        <v>66</v>
      </c>
    </row>
    <row r="390" spans="1:6" ht="30" customHeight="1" x14ac:dyDescent="0.35">
      <c r="A390" s="26">
        <v>42876</v>
      </c>
      <c r="B390" s="62" t="s">
        <v>526</v>
      </c>
      <c r="C390" s="62" t="s">
        <v>527</v>
      </c>
      <c r="D390" s="62"/>
      <c r="E390" s="49">
        <f>500-67.53</f>
        <v>432.47</v>
      </c>
      <c r="F390" s="40" t="s">
        <v>503</v>
      </c>
    </row>
    <row r="391" spans="1:6" ht="30" customHeight="1" x14ac:dyDescent="0.35">
      <c r="A391" s="26">
        <v>42876</v>
      </c>
      <c r="B391" s="62" t="s">
        <v>526</v>
      </c>
      <c r="C391" s="62" t="s">
        <v>527</v>
      </c>
      <c r="D391" s="62"/>
      <c r="E391" s="49">
        <v>67.53</v>
      </c>
      <c r="F391" s="40" t="s">
        <v>535</v>
      </c>
    </row>
    <row r="392" spans="1:6" ht="30" customHeight="1" x14ac:dyDescent="0.35">
      <c r="A392" s="26">
        <v>42876</v>
      </c>
      <c r="B392" s="62" t="s">
        <v>528</v>
      </c>
      <c r="C392" s="62" t="s">
        <v>529</v>
      </c>
      <c r="D392" s="62"/>
      <c r="E392" s="49">
        <v>500</v>
      </c>
      <c r="F392" s="40" t="s">
        <v>420</v>
      </c>
    </row>
    <row r="393" spans="1:6" ht="30" customHeight="1" x14ac:dyDescent="0.35">
      <c r="A393" s="26">
        <v>42876</v>
      </c>
      <c r="B393" s="62" t="s">
        <v>530</v>
      </c>
      <c r="C393" s="62" t="s">
        <v>531</v>
      </c>
      <c r="D393" s="62"/>
      <c r="E393" s="49">
        <v>300</v>
      </c>
      <c r="F393" s="40" t="s">
        <v>420</v>
      </c>
    </row>
    <row r="394" spans="1:6" ht="30" customHeight="1" x14ac:dyDescent="0.35">
      <c r="A394" s="26">
        <v>42876</v>
      </c>
      <c r="B394" s="96" t="s">
        <v>532</v>
      </c>
      <c r="C394" s="62" t="s">
        <v>432</v>
      </c>
      <c r="D394" s="62"/>
      <c r="E394" s="49">
        <v>200</v>
      </c>
      <c r="F394" s="40" t="s">
        <v>420</v>
      </c>
    </row>
    <row r="395" spans="1:6" ht="30" customHeight="1" x14ac:dyDescent="0.35">
      <c r="A395" s="26">
        <v>42876</v>
      </c>
      <c r="B395" s="62" t="s">
        <v>533</v>
      </c>
      <c r="C395" s="62" t="s">
        <v>104</v>
      </c>
      <c r="D395" s="62"/>
      <c r="E395" s="49">
        <v>1000</v>
      </c>
      <c r="F395" s="40" t="s">
        <v>420</v>
      </c>
    </row>
    <row r="396" spans="1:6" ht="30" customHeight="1" x14ac:dyDescent="0.35">
      <c r="A396" s="26">
        <v>42876</v>
      </c>
      <c r="B396" s="62" t="s">
        <v>23</v>
      </c>
      <c r="C396" s="62"/>
      <c r="D396" s="62"/>
      <c r="E396" s="49">
        <v>200</v>
      </c>
      <c r="F396" s="40" t="s">
        <v>420</v>
      </c>
    </row>
    <row r="397" spans="1:6" ht="30" customHeight="1" x14ac:dyDescent="0.35">
      <c r="A397" s="26">
        <v>42876</v>
      </c>
      <c r="B397" s="62" t="s">
        <v>145</v>
      </c>
      <c r="C397" s="62" t="s">
        <v>387</v>
      </c>
      <c r="D397" s="62"/>
      <c r="E397" s="49">
        <v>100</v>
      </c>
      <c r="F397" s="40" t="s">
        <v>420</v>
      </c>
    </row>
    <row r="398" spans="1:6" ht="30" customHeight="1" x14ac:dyDescent="0.35">
      <c r="A398" s="26">
        <v>42876</v>
      </c>
      <c r="B398" s="62" t="s">
        <v>536</v>
      </c>
      <c r="C398" s="62" t="s">
        <v>118</v>
      </c>
      <c r="D398" s="62"/>
      <c r="E398" s="49">
        <v>1000</v>
      </c>
      <c r="F398" s="40" t="s">
        <v>420</v>
      </c>
    </row>
    <row r="399" spans="1:6" ht="30" customHeight="1" x14ac:dyDescent="0.35">
      <c r="A399" s="26">
        <v>42876</v>
      </c>
      <c r="B399" s="62" t="s">
        <v>537</v>
      </c>
      <c r="C399" s="62" t="s">
        <v>538</v>
      </c>
      <c r="D399" s="62"/>
      <c r="E399" s="49">
        <v>500</v>
      </c>
      <c r="F399" s="40" t="s">
        <v>420</v>
      </c>
    </row>
    <row r="400" spans="1:6" ht="30" customHeight="1" x14ac:dyDescent="0.35">
      <c r="A400" s="26">
        <v>42876</v>
      </c>
      <c r="B400" s="62" t="s">
        <v>540</v>
      </c>
      <c r="C400" s="62" t="s">
        <v>541</v>
      </c>
      <c r="D400" s="62"/>
      <c r="E400" s="141">
        <v>32864.94</v>
      </c>
      <c r="F400" s="40" t="s">
        <v>535</v>
      </c>
    </row>
    <row r="401" spans="1:6" ht="30" customHeight="1" x14ac:dyDescent="0.35">
      <c r="A401" s="26">
        <v>42876</v>
      </c>
      <c r="B401" s="62" t="s">
        <v>540</v>
      </c>
      <c r="C401" s="62" t="s">
        <v>541</v>
      </c>
      <c r="D401" s="62"/>
      <c r="E401" s="141">
        <f>33000-E400</f>
        <v>135.05999999999767</v>
      </c>
      <c r="F401" s="40" t="s">
        <v>420</v>
      </c>
    </row>
    <row r="402" spans="1:6" ht="30" customHeight="1" x14ac:dyDescent="0.35">
      <c r="A402" s="26">
        <v>42876</v>
      </c>
      <c r="B402" s="62" t="s">
        <v>290</v>
      </c>
      <c r="C402" s="62" t="s">
        <v>98</v>
      </c>
      <c r="D402" s="62"/>
      <c r="E402" s="49">
        <v>500</v>
      </c>
      <c r="F402" s="40" t="s">
        <v>420</v>
      </c>
    </row>
    <row r="403" spans="1:6" ht="30" customHeight="1" x14ac:dyDescent="0.35">
      <c r="A403" s="26">
        <v>42876</v>
      </c>
      <c r="B403" s="62" t="s">
        <v>290</v>
      </c>
      <c r="C403" s="62" t="s">
        <v>98</v>
      </c>
      <c r="D403" s="62"/>
      <c r="E403" s="49">
        <v>500</v>
      </c>
      <c r="F403" s="40" t="s">
        <v>474</v>
      </c>
    </row>
    <row r="404" spans="1:6" ht="30" customHeight="1" x14ac:dyDescent="0.35">
      <c r="A404" s="26">
        <v>42876</v>
      </c>
      <c r="B404" s="62" t="s">
        <v>95</v>
      </c>
      <c r="C404" s="62" t="s">
        <v>542</v>
      </c>
      <c r="D404" s="62"/>
      <c r="E404" s="49">
        <v>500</v>
      </c>
      <c r="F404" s="40" t="s">
        <v>420</v>
      </c>
    </row>
    <row r="405" spans="1:6" ht="30" customHeight="1" x14ac:dyDescent="0.35">
      <c r="A405" s="26">
        <v>42876</v>
      </c>
      <c r="B405" s="62" t="s">
        <v>290</v>
      </c>
      <c r="C405" s="62" t="s">
        <v>98</v>
      </c>
      <c r="D405" s="62"/>
      <c r="E405" s="49">
        <v>500</v>
      </c>
      <c r="F405" s="40" t="s">
        <v>420</v>
      </c>
    </row>
    <row r="406" spans="1:6" ht="30" customHeight="1" x14ac:dyDescent="0.35">
      <c r="A406" s="26">
        <v>42876</v>
      </c>
      <c r="B406" s="62" t="s">
        <v>543</v>
      </c>
      <c r="C406" s="62" t="s">
        <v>132</v>
      </c>
      <c r="D406" s="62"/>
      <c r="E406" s="49">
        <v>500</v>
      </c>
      <c r="F406" s="40" t="s">
        <v>420</v>
      </c>
    </row>
    <row r="407" spans="1:6" ht="30" customHeight="1" x14ac:dyDescent="0.35">
      <c r="A407" s="26">
        <v>42876</v>
      </c>
      <c r="B407" s="62" t="s">
        <v>587</v>
      </c>
      <c r="C407" s="62"/>
      <c r="D407" s="62"/>
      <c r="E407" s="141">
        <v>400</v>
      </c>
      <c r="F407" s="40" t="s">
        <v>420</v>
      </c>
    </row>
    <row r="408" spans="1:6" ht="30" customHeight="1" x14ac:dyDescent="0.35">
      <c r="A408" s="26">
        <v>42877</v>
      </c>
      <c r="B408" s="62" t="s">
        <v>544</v>
      </c>
      <c r="C408" s="62" t="s">
        <v>545</v>
      </c>
      <c r="D408" s="62"/>
      <c r="E408" s="49">
        <v>100</v>
      </c>
      <c r="F408" s="40" t="s">
        <v>420</v>
      </c>
    </row>
    <row r="409" spans="1:6" ht="30" customHeight="1" x14ac:dyDescent="0.35">
      <c r="A409" s="26">
        <v>42877</v>
      </c>
      <c r="B409" s="62" t="s">
        <v>546</v>
      </c>
      <c r="C409" s="62" t="s">
        <v>547</v>
      </c>
      <c r="D409" s="62"/>
      <c r="E409" s="49">
        <v>500</v>
      </c>
      <c r="F409" s="40" t="s">
        <v>420</v>
      </c>
    </row>
    <row r="410" spans="1:6" ht="30" customHeight="1" x14ac:dyDescent="0.35">
      <c r="A410" s="26">
        <v>42877</v>
      </c>
      <c r="B410" s="62" t="s">
        <v>548</v>
      </c>
      <c r="C410" s="62" t="s">
        <v>549</v>
      </c>
      <c r="D410" s="62"/>
      <c r="E410" s="49">
        <v>200</v>
      </c>
      <c r="F410" s="40" t="s">
        <v>420</v>
      </c>
    </row>
    <row r="411" spans="1:6" ht="30" customHeight="1" x14ac:dyDescent="0.35">
      <c r="A411" s="26">
        <v>42877</v>
      </c>
      <c r="B411" s="62" t="s">
        <v>550</v>
      </c>
      <c r="C411" s="62" t="s">
        <v>551</v>
      </c>
      <c r="D411" s="62"/>
      <c r="E411" s="49">
        <v>500</v>
      </c>
      <c r="F411" s="40" t="s">
        <v>420</v>
      </c>
    </row>
    <row r="412" spans="1:6" ht="30" customHeight="1" x14ac:dyDescent="0.35">
      <c r="A412" s="26">
        <v>42877</v>
      </c>
      <c r="B412" s="62" t="s">
        <v>552</v>
      </c>
      <c r="C412" s="62" t="s">
        <v>38</v>
      </c>
      <c r="D412" s="62"/>
      <c r="E412" s="49">
        <v>100</v>
      </c>
      <c r="F412" s="40" t="s">
        <v>420</v>
      </c>
    </row>
    <row r="413" spans="1:6" ht="30" customHeight="1" x14ac:dyDescent="0.35">
      <c r="A413" s="26">
        <v>42877</v>
      </c>
      <c r="B413" s="62" t="s">
        <v>553</v>
      </c>
      <c r="C413" s="62" t="s">
        <v>554</v>
      </c>
      <c r="D413" s="62"/>
      <c r="E413" s="49">
        <v>500</v>
      </c>
      <c r="F413" s="40" t="s">
        <v>420</v>
      </c>
    </row>
    <row r="414" spans="1:6" ht="30" customHeight="1" x14ac:dyDescent="0.35">
      <c r="A414" s="26">
        <v>42877</v>
      </c>
      <c r="B414" s="62" t="s">
        <v>52</v>
      </c>
      <c r="C414" s="62" t="s">
        <v>555</v>
      </c>
      <c r="D414" s="62"/>
      <c r="E414" s="49">
        <v>10000</v>
      </c>
      <c r="F414" s="40" t="s">
        <v>420</v>
      </c>
    </row>
    <row r="415" spans="1:6" ht="30" customHeight="1" x14ac:dyDescent="0.35">
      <c r="A415" s="26">
        <v>42877</v>
      </c>
      <c r="B415" s="62" t="s">
        <v>556</v>
      </c>
      <c r="C415" s="62" t="s">
        <v>557</v>
      </c>
      <c r="D415" s="62"/>
      <c r="E415" s="49">
        <v>500</v>
      </c>
      <c r="F415" s="40" t="s">
        <v>420</v>
      </c>
    </row>
    <row r="416" spans="1:6" ht="30" customHeight="1" x14ac:dyDescent="0.35">
      <c r="A416" s="26">
        <v>42877</v>
      </c>
      <c r="B416" s="62" t="s">
        <v>558</v>
      </c>
      <c r="C416" s="62" t="s">
        <v>559</v>
      </c>
      <c r="D416" s="62"/>
      <c r="E416" s="49">
        <v>200</v>
      </c>
      <c r="F416" s="40" t="s">
        <v>420</v>
      </c>
    </row>
    <row r="417" spans="1:6" ht="30" customHeight="1" x14ac:dyDescent="0.35">
      <c r="A417" s="26">
        <v>42877</v>
      </c>
      <c r="B417" s="62" t="s">
        <v>558</v>
      </c>
      <c r="C417" s="62" t="s">
        <v>559</v>
      </c>
      <c r="D417" s="62"/>
      <c r="E417" s="49">
        <v>200</v>
      </c>
      <c r="F417" s="40" t="s">
        <v>420</v>
      </c>
    </row>
    <row r="418" spans="1:6" ht="30" customHeight="1" x14ac:dyDescent="0.35">
      <c r="A418" s="26">
        <v>42877</v>
      </c>
      <c r="B418" s="62" t="s">
        <v>241</v>
      </c>
      <c r="C418" s="62" t="s">
        <v>560</v>
      </c>
      <c r="D418" s="62"/>
      <c r="E418" s="49">
        <v>300</v>
      </c>
      <c r="F418" s="40" t="s">
        <v>420</v>
      </c>
    </row>
    <row r="419" spans="1:6" ht="30" customHeight="1" x14ac:dyDescent="0.35">
      <c r="A419" s="26">
        <v>42877</v>
      </c>
      <c r="B419" s="62" t="s">
        <v>241</v>
      </c>
      <c r="C419" s="62" t="s">
        <v>560</v>
      </c>
      <c r="D419" s="62"/>
      <c r="E419" s="49">
        <v>300</v>
      </c>
      <c r="F419" s="40" t="s">
        <v>420</v>
      </c>
    </row>
    <row r="420" spans="1:6" ht="30" customHeight="1" x14ac:dyDescent="0.35">
      <c r="A420" s="26">
        <v>42877</v>
      </c>
      <c r="B420" s="62" t="s">
        <v>561</v>
      </c>
      <c r="C420" s="62" t="s">
        <v>562</v>
      </c>
      <c r="D420" s="62"/>
      <c r="E420" s="49">
        <v>100</v>
      </c>
      <c r="F420" s="40" t="s">
        <v>420</v>
      </c>
    </row>
    <row r="421" spans="1:6" ht="30" customHeight="1" x14ac:dyDescent="0.35">
      <c r="A421" s="26">
        <v>42877</v>
      </c>
      <c r="B421" s="62" t="s">
        <v>540</v>
      </c>
      <c r="C421" s="62" t="s">
        <v>563</v>
      </c>
      <c r="D421" s="62"/>
      <c r="E421" s="49">
        <v>500</v>
      </c>
      <c r="F421" s="40" t="s">
        <v>420</v>
      </c>
    </row>
    <row r="422" spans="1:6" ht="30" customHeight="1" x14ac:dyDescent="0.35">
      <c r="A422" s="26">
        <v>42877</v>
      </c>
      <c r="B422" s="62" t="s">
        <v>564</v>
      </c>
      <c r="C422" s="62" t="s">
        <v>565</v>
      </c>
      <c r="D422" s="62"/>
      <c r="E422" s="49">
        <v>200</v>
      </c>
      <c r="F422" s="40" t="s">
        <v>420</v>
      </c>
    </row>
    <row r="423" spans="1:6" ht="30" customHeight="1" x14ac:dyDescent="0.35">
      <c r="A423" s="26">
        <v>42877</v>
      </c>
      <c r="B423" s="62" t="s">
        <v>566</v>
      </c>
      <c r="C423" s="62" t="s">
        <v>567</v>
      </c>
      <c r="D423" s="62"/>
      <c r="E423" s="49">
        <v>300</v>
      </c>
      <c r="F423" s="40" t="s">
        <v>420</v>
      </c>
    </row>
    <row r="424" spans="1:6" ht="30" customHeight="1" x14ac:dyDescent="0.35">
      <c r="A424" s="26">
        <v>42877</v>
      </c>
      <c r="B424" s="62" t="s">
        <v>572</v>
      </c>
      <c r="C424" s="62" t="s">
        <v>16</v>
      </c>
      <c r="D424" s="62" t="s">
        <v>573</v>
      </c>
      <c r="E424" s="49">
        <v>1500</v>
      </c>
      <c r="F424" s="40" t="s">
        <v>420</v>
      </c>
    </row>
    <row r="425" spans="1:6" ht="30" customHeight="1" x14ac:dyDescent="0.35">
      <c r="A425" s="26">
        <v>42877</v>
      </c>
      <c r="B425" s="62" t="s">
        <v>588</v>
      </c>
      <c r="C425" s="62"/>
      <c r="D425" s="62"/>
      <c r="E425" s="141">
        <v>200</v>
      </c>
      <c r="F425" s="40" t="s">
        <v>420</v>
      </c>
    </row>
    <row r="426" spans="1:6" ht="30" customHeight="1" x14ac:dyDescent="0.35">
      <c r="A426" s="26">
        <v>42878</v>
      </c>
      <c r="B426" s="62" t="s">
        <v>568</v>
      </c>
      <c r="C426" s="62" t="s">
        <v>569</v>
      </c>
      <c r="D426" s="62"/>
      <c r="E426" s="49">
        <v>500</v>
      </c>
      <c r="F426" s="40" t="s">
        <v>420</v>
      </c>
    </row>
    <row r="427" spans="1:6" ht="30" customHeight="1" x14ac:dyDescent="0.35">
      <c r="A427" s="26">
        <v>42878</v>
      </c>
      <c r="B427" s="62" t="s">
        <v>570</v>
      </c>
      <c r="C427" s="62" t="s">
        <v>571</v>
      </c>
      <c r="D427" s="62"/>
      <c r="E427" s="49">
        <v>1000</v>
      </c>
      <c r="F427" s="40" t="s">
        <v>420</v>
      </c>
    </row>
    <row r="428" spans="1:6" ht="30" customHeight="1" x14ac:dyDescent="0.35">
      <c r="A428" s="26">
        <v>42878</v>
      </c>
      <c r="B428" s="62" t="s">
        <v>23</v>
      </c>
      <c r="C428" s="62"/>
      <c r="D428" s="62"/>
      <c r="E428" s="49">
        <v>0.2</v>
      </c>
      <c r="F428" s="40" t="s">
        <v>420</v>
      </c>
    </row>
    <row r="429" spans="1:6" ht="30" customHeight="1" x14ac:dyDescent="0.35">
      <c r="A429" s="26">
        <v>42878</v>
      </c>
      <c r="B429" s="62" t="s">
        <v>23</v>
      </c>
      <c r="C429" s="62"/>
      <c r="D429" s="62"/>
      <c r="E429" s="49">
        <v>0.5</v>
      </c>
      <c r="F429" s="40" t="s">
        <v>420</v>
      </c>
    </row>
    <row r="430" spans="1:6" ht="30" customHeight="1" x14ac:dyDescent="0.35">
      <c r="A430" s="26">
        <v>42878</v>
      </c>
      <c r="B430" s="62" t="s">
        <v>23</v>
      </c>
      <c r="C430" s="62"/>
      <c r="D430" s="62"/>
      <c r="E430" s="49">
        <v>1.5</v>
      </c>
      <c r="F430" s="40" t="s">
        <v>420</v>
      </c>
    </row>
    <row r="431" spans="1:6" ht="30" customHeight="1" x14ac:dyDescent="0.35">
      <c r="A431" s="26">
        <v>42878</v>
      </c>
      <c r="B431" s="62" t="s">
        <v>579</v>
      </c>
      <c r="C431" s="62"/>
      <c r="D431" s="62"/>
      <c r="E431" s="49">
        <v>18627.2</v>
      </c>
      <c r="F431" s="40" t="s">
        <v>474</v>
      </c>
    </row>
    <row r="432" spans="1:6" ht="30" customHeight="1" x14ac:dyDescent="0.35">
      <c r="A432" s="26">
        <v>42878</v>
      </c>
      <c r="B432" s="62" t="s">
        <v>580</v>
      </c>
      <c r="C432" s="62" t="s">
        <v>581</v>
      </c>
      <c r="D432" s="62" t="s">
        <v>582</v>
      </c>
      <c r="E432" s="49">
        <v>1</v>
      </c>
      <c r="F432" s="40" t="s">
        <v>420</v>
      </c>
    </row>
    <row r="433" spans="1:6" ht="30" customHeight="1" x14ac:dyDescent="0.35">
      <c r="A433" s="26">
        <v>42878</v>
      </c>
      <c r="B433" s="62" t="s">
        <v>580</v>
      </c>
      <c r="C433" s="62" t="s">
        <v>581</v>
      </c>
      <c r="D433" s="62" t="s">
        <v>582</v>
      </c>
      <c r="E433" s="49">
        <v>1</v>
      </c>
      <c r="F433" s="40" t="s">
        <v>420</v>
      </c>
    </row>
    <row r="434" spans="1:6" ht="30" customHeight="1" x14ac:dyDescent="0.35">
      <c r="A434" s="26">
        <v>42878</v>
      </c>
      <c r="B434" s="62" t="s">
        <v>580</v>
      </c>
      <c r="C434" s="62" t="s">
        <v>581</v>
      </c>
      <c r="D434" s="62" t="s">
        <v>582</v>
      </c>
      <c r="E434" s="49">
        <v>1</v>
      </c>
      <c r="F434" s="40" t="s">
        <v>420</v>
      </c>
    </row>
    <row r="435" spans="1:6" ht="30" customHeight="1" x14ac:dyDescent="0.35">
      <c r="A435" s="26">
        <v>42878</v>
      </c>
      <c r="B435" s="62" t="s">
        <v>580</v>
      </c>
      <c r="C435" s="62" t="s">
        <v>581</v>
      </c>
      <c r="D435" s="62" t="s">
        <v>582</v>
      </c>
      <c r="E435" s="49">
        <v>1</v>
      </c>
      <c r="F435" s="40" t="s">
        <v>420</v>
      </c>
    </row>
    <row r="436" spans="1:6" ht="30" customHeight="1" x14ac:dyDescent="0.35">
      <c r="A436" s="26">
        <v>42878</v>
      </c>
      <c r="B436" s="62" t="s">
        <v>580</v>
      </c>
      <c r="C436" s="62" t="s">
        <v>581</v>
      </c>
      <c r="D436" s="62" t="s">
        <v>582</v>
      </c>
      <c r="E436" s="49">
        <v>1</v>
      </c>
      <c r="F436" s="40" t="s">
        <v>420</v>
      </c>
    </row>
    <row r="437" spans="1:6" ht="30" customHeight="1" x14ac:dyDescent="0.35">
      <c r="A437" s="26">
        <v>42878</v>
      </c>
      <c r="B437" s="62" t="s">
        <v>580</v>
      </c>
      <c r="C437" s="62" t="s">
        <v>581</v>
      </c>
      <c r="D437" s="62" t="s">
        <v>582</v>
      </c>
      <c r="E437" s="49">
        <v>1</v>
      </c>
      <c r="F437" s="40" t="s">
        <v>420</v>
      </c>
    </row>
    <row r="438" spans="1:6" ht="30" customHeight="1" x14ac:dyDescent="0.35">
      <c r="A438" s="26">
        <v>42878</v>
      </c>
      <c r="B438" s="62" t="s">
        <v>580</v>
      </c>
      <c r="C438" s="62" t="s">
        <v>581</v>
      </c>
      <c r="D438" s="62" t="s">
        <v>582</v>
      </c>
      <c r="E438" s="49">
        <v>1</v>
      </c>
      <c r="F438" s="40" t="s">
        <v>420</v>
      </c>
    </row>
    <row r="439" spans="1:6" ht="30" customHeight="1" x14ac:dyDescent="0.35">
      <c r="A439" s="26">
        <v>42878</v>
      </c>
      <c r="B439" s="62" t="s">
        <v>580</v>
      </c>
      <c r="C439" s="62" t="s">
        <v>581</v>
      </c>
      <c r="D439" s="62" t="s">
        <v>582</v>
      </c>
      <c r="E439" s="49">
        <v>1</v>
      </c>
      <c r="F439" s="40" t="s">
        <v>420</v>
      </c>
    </row>
    <row r="440" spans="1:6" ht="30" customHeight="1" x14ac:dyDescent="0.35">
      <c r="A440" s="26">
        <v>42879</v>
      </c>
      <c r="B440" s="62" t="s">
        <v>580</v>
      </c>
      <c r="C440" s="62" t="s">
        <v>581</v>
      </c>
      <c r="D440" s="62" t="s">
        <v>582</v>
      </c>
      <c r="E440" s="49">
        <v>1</v>
      </c>
      <c r="F440" s="40" t="s">
        <v>420</v>
      </c>
    </row>
    <row r="441" spans="1:6" ht="30" customHeight="1" x14ac:dyDescent="0.35">
      <c r="A441" s="26">
        <v>42879</v>
      </c>
      <c r="B441" s="62" t="s">
        <v>585</v>
      </c>
      <c r="C441" s="62"/>
      <c r="D441" s="62"/>
      <c r="E441" s="49">
        <v>1000</v>
      </c>
      <c r="F441" s="40" t="s">
        <v>474</v>
      </c>
    </row>
    <row r="442" spans="1:6" ht="30" customHeight="1" x14ac:dyDescent="0.35">
      <c r="A442" s="26">
        <v>42879</v>
      </c>
      <c r="B442" s="62" t="s">
        <v>583</v>
      </c>
      <c r="C442" s="62"/>
      <c r="D442" s="62"/>
      <c r="E442" s="49">
        <v>4621</v>
      </c>
      <c r="F442" s="40" t="s">
        <v>420</v>
      </c>
    </row>
    <row r="443" spans="1:6" ht="30" customHeight="1" x14ac:dyDescent="0.35">
      <c r="A443" s="26">
        <v>42879</v>
      </c>
      <c r="B443" s="62" t="s">
        <v>584</v>
      </c>
      <c r="C443" s="62"/>
      <c r="D443" s="62"/>
      <c r="E443" s="49">
        <v>5437.2</v>
      </c>
      <c r="F443" s="40" t="s">
        <v>420</v>
      </c>
    </row>
    <row r="444" spans="1:6" ht="30" customHeight="1" x14ac:dyDescent="0.35">
      <c r="A444" s="26">
        <v>42879</v>
      </c>
      <c r="B444" s="62" t="s">
        <v>586</v>
      </c>
      <c r="C444" s="62"/>
      <c r="D444" s="62"/>
      <c r="E444" s="49">
        <v>6220</v>
      </c>
      <c r="F444" s="40" t="s">
        <v>420</v>
      </c>
    </row>
    <row r="445" spans="1:6" ht="30" customHeight="1" x14ac:dyDescent="0.35">
      <c r="A445" s="26">
        <v>42879</v>
      </c>
      <c r="B445" s="62" t="s">
        <v>591</v>
      </c>
      <c r="C445" s="62" t="s">
        <v>39</v>
      </c>
      <c r="D445" s="62"/>
      <c r="E445" s="49">
        <v>10</v>
      </c>
      <c r="F445" s="40" t="s">
        <v>420</v>
      </c>
    </row>
    <row r="446" spans="1:6" ht="30" customHeight="1" x14ac:dyDescent="0.35">
      <c r="A446" s="26">
        <v>42879</v>
      </c>
      <c r="B446" s="62" t="s">
        <v>592</v>
      </c>
      <c r="C446" s="62" t="s">
        <v>50</v>
      </c>
      <c r="D446" s="62"/>
      <c r="E446" s="49">
        <v>500</v>
      </c>
      <c r="F446" s="40" t="s">
        <v>593</v>
      </c>
    </row>
    <row r="447" spans="1:6" ht="30" customHeight="1" x14ac:dyDescent="0.35">
      <c r="A447" s="26">
        <v>42879</v>
      </c>
      <c r="B447" s="62" t="s">
        <v>52</v>
      </c>
      <c r="C447" s="62" t="s">
        <v>557</v>
      </c>
      <c r="D447" s="62"/>
      <c r="E447" s="49">
        <v>10000</v>
      </c>
      <c r="F447" s="40" t="s">
        <v>593</v>
      </c>
    </row>
    <row r="448" spans="1:6" ht="30" customHeight="1" x14ac:dyDescent="0.35">
      <c r="A448" s="26">
        <v>42879</v>
      </c>
      <c r="B448" s="62" t="s">
        <v>594</v>
      </c>
      <c r="C448" s="62" t="s">
        <v>146</v>
      </c>
      <c r="D448" s="62"/>
      <c r="E448" s="49">
        <v>100</v>
      </c>
      <c r="F448" s="40" t="s">
        <v>474</v>
      </c>
    </row>
    <row r="449" spans="1:6" ht="30" customHeight="1" x14ac:dyDescent="0.35">
      <c r="A449" s="26">
        <v>42879</v>
      </c>
      <c r="B449" s="62" t="s">
        <v>595</v>
      </c>
      <c r="C449" s="62"/>
      <c r="D449" s="62"/>
      <c r="E449" s="49">
        <v>422.8</v>
      </c>
      <c r="F449" s="40" t="s">
        <v>474</v>
      </c>
    </row>
    <row r="450" spans="1:6" ht="30" customHeight="1" x14ac:dyDescent="0.35">
      <c r="A450" s="26">
        <v>42879</v>
      </c>
      <c r="B450" s="62" t="s">
        <v>595</v>
      </c>
      <c r="C450" s="62"/>
      <c r="D450" s="62"/>
      <c r="E450" s="49">
        <f>500-E449</f>
        <v>77.199999999999989</v>
      </c>
      <c r="F450" s="40" t="s">
        <v>420</v>
      </c>
    </row>
    <row r="451" spans="1:6" ht="30" customHeight="1" x14ac:dyDescent="0.35">
      <c r="A451" s="26">
        <v>42879</v>
      </c>
      <c r="B451" s="62" t="s">
        <v>598</v>
      </c>
      <c r="C451" s="62" t="s">
        <v>597</v>
      </c>
      <c r="D451" s="62"/>
      <c r="E451" s="49">
        <v>200</v>
      </c>
      <c r="F451" s="40" t="s">
        <v>593</v>
      </c>
    </row>
    <row r="452" spans="1:6" ht="30" customHeight="1" x14ac:dyDescent="0.35">
      <c r="A452" s="26">
        <v>42879</v>
      </c>
      <c r="B452" s="62" t="s">
        <v>599</v>
      </c>
      <c r="C452" s="62" t="s">
        <v>600</v>
      </c>
      <c r="D452" s="62"/>
      <c r="E452" s="49">
        <v>200</v>
      </c>
      <c r="F452" s="40" t="s">
        <v>593</v>
      </c>
    </row>
    <row r="453" spans="1:6" ht="30" customHeight="1" x14ac:dyDescent="0.35">
      <c r="A453" s="26">
        <v>42879</v>
      </c>
      <c r="B453" s="62" t="s">
        <v>601</v>
      </c>
      <c r="C453" s="62" t="s">
        <v>602</v>
      </c>
      <c r="D453" s="62"/>
      <c r="E453" s="49">
        <v>500</v>
      </c>
      <c r="F453" s="40" t="s">
        <v>420</v>
      </c>
    </row>
    <row r="454" spans="1:6" ht="30" customHeight="1" x14ac:dyDescent="0.35">
      <c r="A454" s="26">
        <v>42879</v>
      </c>
      <c r="B454" s="62" t="s">
        <v>603</v>
      </c>
      <c r="C454" s="62" t="s">
        <v>604</v>
      </c>
      <c r="D454" s="62"/>
      <c r="E454" s="49">
        <v>500</v>
      </c>
      <c r="F454" s="40" t="s">
        <v>593</v>
      </c>
    </row>
    <row r="455" spans="1:6" ht="30" customHeight="1" x14ac:dyDescent="0.35">
      <c r="A455" s="26">
        <v>42879</v>
      </c>
      <c r="B455" s="62" t="s">
        <v>23</v>
      </c>
      <c r="C455" s="62"/>
      <c r="D455" s="62"/>
      <c r="E455" s="49">
        <v>0.19</v>
      </c>
      <c r="F455" s="40" t="s">
        <v>420</v>
      </c>
    </row>
    <row r="456" spans="1:6" ht="30" customHeight="1" x14ac:dyDescent="0.35">
      <c r="A456" s="26">
        <v>42879</v>
      </c>
      <c r="B456" s="62" t="s">
        <v>23</v>
      </c>
      <c r="C456" s="62"/>
      <c r="D456" s="62"/>
      <c r="E456" s="49">
        <v>0.5</v>
      </c>
      <c r="F456" s="40" t="s">
        <v>420</v>
      </c>
    </row>
    <row r="457" spans="1:6" ht="30" customHeight="1" x14ac:dyDescent="0.35">
      <c r="A457" s="26">
        <v>42879</v>
      </c>
      <c r="B457" s="62" t="s">
        <v>589</v>
      </c>
      <c r="C457" s="62"/>
      <c r="D457" s="62"/>
      <c r="E457" s="49">
        <v>10</v>
      </c>
      <c r="F457" s="40" t="s">
        <v>420</v>
      </c>
    </row>
    <row r="458" spans="1:6" ht="30" customHeight="1" x14ac:dyDescent="0.35">
      <c r="A458" s="26">
        <v>42880</v>
      </c>
      <c r="B458" s="62" t="s">
        <v>590</v>
      </c>
      <c r="C458" s="62"/>
      <c r="D458" s="62"/>
      <c r="E458" s="49">
        <v>100</v>
      </c>
      <c r="F458" s="40" t="s">
        <v>420</v>
      </c>
    </row>
    <row r="459" spans="1:6" ht="30" customHeight="1" x14ac:dyDescent="0.35">
      <c r="A459" s="26">
        <v>42880</v>
      </c>
      <c r="B459" s="62" t="s">
        <v>590</v>
      </c>
      <c r="C459" s="62"/>
      <c r="D459" s="62"/>
      <c r="E459" s="49">
        <v>150</v>
      </c>
      <c r="F459" s="40" t="s">
        <v>420</v>
      </c>
    </row>
    <row r="460" spans="1:6" ht="30" customHeight="1" x14ac:dyDescent="0.35">
      <c r="A460" s="26">
        <v>42880</v>
      </c>
      <c r="B460" s="62" t="s">
        <v>23</v>
      </c>
      <c r="C460" s="62"/>
      <c r="D460" s="62"/>
      <c r="E460" s="49">
        <v>0.45</v>
      </c>
      <c r="F460" s="40" t="s">
        <v>420</v>
      </c>
    </row>
    <row r="461" spans="1:6" ht="30" customHeight="1" x14ac:dyDescent="0.35">
      <c r="A461" s="26">
        <v>42880</v>
      </c>
      <c r="B461" s="62" t="s">
        <v>580</v>
      </c>
      <c r="C461" s="62" t="s">
        <v>581</v>
      </c>
      <c r="D461" s="62" t="s">
        <v>582</v>
      </c>
      <c r="E461" s="49">
        <v>1</v>
      </c>
      <c r="F461" s="40" t="s">
        <v>420</v>
      </c>
    </row>
    <row r="462" spans="1:6" ht="30" customHeight="1" x14ac:dyDescent="0.35">
      <c r="A462" s="26">
        <v>42880</v>
      </c>
      <c r="B462" s="62" t="s">
        <v>537</v>
      </c>
      <c r="C462" s="62" t="s">
        <v>605</v>
      </c>
      <c r="D462" s="62"/>
      <c r="E462" s="49">
        <v>500</v>
      </c>
      <c r="F462" s="40" t="s">
        <v>593</v>
      </c>
    </row>
    <row r="463" spans="1:6" ht="30" customHeight="1" x14ac:dyDescent="0.35">
      <c r="A463" s="26">
        <v>42880</v>
      </c>
      <c r="B463" s="62" t="s">
        <v>550</v>
      </c>
      <c r="C463" s="62" t="s">
        <v>551</v>
      </c>
      <c r="D463" s="62"/>
      <c r="E463" s="49">
        <v>500</v>
      </c>
      <c r="F463" s="40" t="s">
        <v>593</v>
      </c>
    </row>
    <row r="464" spans="1:6" ht="30" customHeight="1" x14ac:dyDescent="0.35">
      <c r="A464" s="26">
        <v>42880</v>
      </c>
      <c r="B464" s="62" t="s">
        <v>109</v>
      </c>
      <c r="C464" s="62" t="s">
        <v>426</v>
      </c>
      <c r="D464" s="62"/>
      <c r="E464" s="49">
        <v>100</v>
      </c>
      <c r="F464" s="40" t="s">
        <v>593</v>
      </c>
    </row>
    <row r="465" spans="1:6" ht="30" customHeight="1" x14ac:dyDescent="0.35">
      <c r="A465" s="26">
        <v>42880</v>
      </c>
      <c r="B465" s="62" t="s">
        <v>606</v>
      </c>
      <c r="C465" s="62" t="s">
        <v>607</v>
      </c>
      <c r="D465" s="62"/>
      <c r="E465" s="49">
        <v>500</v>
      </c>
      <c r="F465" s="40" t="s">
        <v>593</v>
      </c>
    </row>
    <row r="466" spans="1:6" ht="30" customHeight="1" x14ac:dyDescent="0.35">
      <c r="A466" s="26">
        <v>42880</v>
      </c>
      <c r="B466" s="62" t="s">
        <v>608</v>
      </c>
      <c r="C466" s="62" t="s">
        <v>609</v>
      </c>
      <c r="D466" s="62"/>
      <c r="E466" s="49">
        <v>100</v>
      </c>
      <c r="F466" s="40" t="s">
        <v>593</v>
      </c>
    </row>
    <row r="467" spans="1:6" ht="30" customHeight="1" x14ac:dyDescent="0.35">
      <c r="A467" s="26">
        <v>42880</v>
      </c>
      <c r="B467" s="62" t="s">
        <v>610</v>
      </c>
      <c r="C467" s="62" t="s">
        <v>611</v>
      </c>
      <c r="D467" s="62" t="s">
        <v>573</v>
      </c>
      <c r="E467" s="49">
        <v>500</v>
      </c>
      <c r="F467" s="40" t="s">
        <v>593</v>
      </c>
    </row>
    <row r="468" spans="1:6" ht="30" customHeight="1" x14ac:dyDescent="0.35">
      <c r="A468" s="26">
        <v>42880</v>
      </c>
      <c r="B468" s="19" t="s">
        <v>1168</v>
      </c>
      <c r="C468" s="62"/>
      <c r="D468" s="62"/>
      <c r="E468" s="49">
        <v>1500</v>
      </c>
      <c r="F468" s="40" t="s">
        <v>66</v>
      </c>
    </row>
    <row r="469" spans="1:6" ht="30" customHeight="1" x14ac:dyDescent="0.35">
      <c r="A469" s="26">
        <v>42880</v>
      </c>
      <c r="B469" s="19" t="s">
        <v>1169</v>
      </c>
      <c r="C469" s="62"/>
      <c r="D469" s="62"/>
      <c r="E469" s="49">
        <v>60</v>
      </c>
      <c r="F469" s="40" t="s">
        <v>66</v>
      </c>
    </row>
    <row r="470" spans="1:6" ht="30" customHeight="1" x14ac:dyDescent="0.35">
      <c r="A470" s="26">
        <v>42881</v>
      </c>
      <c r="B470" s="62" t="s">
        <v>580</v>
      </c>
      <c r="C470" s="62" t="s">
        <v>581</v>
      </c>
      <c r="D470" s="62" t="s">
        <v>582</v>
      </c>
      <c r="E470" s="49">
        <v>1</v>
      </c>
      <c r="F470" s="40" t="s">
        <v>420</v>
      </c>
    </row>
    <row r="471" spans="1:6" ht="30" customHeight="1" x14ac:dyDescent="0.35">
      <c r="A471" s="26">
        <v>42881</v>
      </c>
      <c r="B471" s="62" t="s">
        <v>612</v>
      </c>
      <c r="C471" s="62" t="s">
        <v>613</v>
      </c>
      <c r="D471" s="62" t="s">
        <v>614</v>
      </c>
      <c r="E471" s="49">
        <v>300</v>
      </c>
      <c r="F471" s="40" t="s">
        <v>593</v>
      </c>
    </row>
    <row r="472" spans="1:6" ht="30" customHeight="1" x14ac:dyDescent="0.35">
      <c r="A472" s="26">
        <v>42881</v>
      </c>
      <c r="B472" s="62" t="s">
        <v>23</v>
      </c>
      <c r="C472" s="62"/>
      <c r="D472" s="62"/>
      <c r="E472" s="49">
        <v>0.03</v>
      </c>
      <c r="F472" s="40" t="s">
        <v>420</v>
      </c>
    </row>
    <row r="473" spans="1:6" ht="30" customHeight="1" x14ac:dyDescent="0.35">
      <c r="A473" s="26">
        <v>42881</v>
      </c>
      <c r="B473" s="62" t="s">
        <v>23</v>
      </c>
      <c r="C473" s="62"/>
      <c r="D473" s="62"/>
      <c r="E473" s="49">
        <v>0.25</v>
      </c>
      <c r="F473" s="40" t="s">
        <v>420</v>
      </c>
    </row>
    <row r="474" spans="1:6" ht="30" customHeight="1" x14ac:dyDescent="0.35">
      <c r="A474" s="26">
        <v>42881</v>
      </c>
      <c r="B474" s="62" t="s">
        <v>23</v>
      </c>
      <c r="C474" s="62"/>
      <c r="D474" s="62"/>
      <c r="E474" s="49">
        <v>0.4</v>
      </c>
      <c r="F474" s="40" t="s">
        <v>420</v>
      </c>
    </row>
    <row r="475" spans="1:6" ht="30" customHeight="1" x14ac:dyDescent="0.35">
      <c r="A475" s="26">
        <v>42881</v>
      </c>
      <c r="B475" s="62" t="s">
        <v>23</v>
      </c>
      <c r="C475" s="62"/>
      <c r="D475" s="62"/>
      <c r="E475" s="49">
        <v>0.5</v>
      </c>
      <c r="F475" s="40" t="s">
        <v>420</v>
      </c>
    </row>
    <row r="476" spans="1:6" ht="30" customHeight="1" x14ac:dyDescent="0.35">
      <c r="A476" s="26">
        <v>42881</v>
      </c>
      <c r="B476" s="62" t="s">
        <v>23</v>
      </c>
      <c r="C476" s="62"/>
      <c r="D476" s="62"/>
      <c r="E476" s="49">
        <v>0.55000000000000004</v>
      </c>
      <c r="F476" s="40" t="s">
        <v>420</v>
      </c>
    </row>
    <row r="477" spans="1:6" ht="30" customHeight="1" x14ac:dyDescent="0.35">
      <c r="A477" s="26">
        <v>42881</v>
      </c>
      <c r="B477" s="62" t="s">
        <v>23</v>
      </c>
      <c r="C477" s="62"/>
      <c r="D477" s="62"/>
      <c r="E477" s="49">
        <v>0.57999999999999996</v>
      </c>
      <c r="F477" s="40" t="s">
        <v>420</v>
      </c>
    </row>
    <row r="478" spans="1:6" ht="30" customHeight="1" x14ac:dyDescent="0.35">
      <c r="A478" s="26">
        <v>42881</v>
      </c>
      <c r="B478" s="62" t="s">
        <v>23</v>
      </c>
      <c r="C478" s="62"/>
      <c r="D478" s="62"/>
      <c r="E478" s="49">
        <v>0.7</v>
      </c>
      <c r="F478" s="40" t="s">
        <v>420</v>
      </c>
    </row>
    <row r="479" spans="1:6" ht="30" customHeight="1" x14ac:dyDescent="0.35">
      <c r="A479" s="26">
        <v>42881</v>
      </c>
      <c r="B479" s="62" t="s">
        <v>23</v>
      </c>
      <c r="C479" s="62"/>
      <c r="D479" s="62"/>
      <c r="E479" s="49">
        <v>0.81</v>
      </c>
      <c r="F479" s="40" t="s">
        <v>420</v>
      </c>
    </row>
    <row r="480" spans="1:6" ht="30" customHeight="1" x14ac:dyDescent="0.35">
      <c r="A480" s="26">
        <v>42881</v>
      </c>
      <c r="B480" s="19" t="s">
        <v>616</v>
      </c>
      <c r="C480" s="62"/>
      <c r="D480" s="62"/>
      <c r="E480" s="49">
        <v>1000</v>
      </c>
      <c r="F480" s="40" t="s">
        <v>420</v>
      </c>
    </row>
    <row r="481" spans="1:6" ht="30" customHeight="1" x14ac:dyDescent="0.35">
      <c r="A481" s="26">
        <v>42883</v>
      </c>
      <c r="B481" s="62" t="s">
        <v>615</v>
      </c>
      <c r="C481" s="62"/>
      <c r="D481" s="62"/>
      <c r="E481" s="49">
        <v>3164</v>
      </c>
      <c r="F481" s="40" t="s">
        <v>420</v>
      </c>
    </row>
    <row r="482" spans="1:6" ht="30" customHeight="1" x14ac:dyDescent="0.35">
      <c r="A482" s="26">
        <v>42884</v>
      </c>
      <c r="B482" s="62" t="s">
        <v>23</v>
      </c>
      <c r="C482" s="62"/>
      <c r="D482" s="62"/>
      <c r="E482" s="49">
        <v>0.38</v>
      </c>
      <c r="F482" s="40" t="s">
        <v>420</v>
      </c>
    </row>
    <row r="483" spans="1:6" ht="30" customHeight="1" x14ac:dyDescent="0.35">
      <c r="A483" s="26">
        <v>42884</v>
      </c>
      <c r="B483" s="62" t="s">
        <v>23</v>
      </c>
      <c r="C483" s="62"/>
      <c r="D483" s="62"/>
      <c r="E483" s="49">
        <v>0.5</v>
      </c>
      <c r="F483" s="40" t="s">
        <v>420</v>
      </c>
    </row>
    <row r="484" spans="1:6" ht="30" customHeight="1" x14ac:dyDescent="0.35">
      <c r="A484" s="26">
        <v>42884</v>
      </c>
      <c r="B484" s="19" t="s">
        <v>617</v>
      </c>
      <c r="C484" s="62"/>
      <c r="D484" s="62"/>
      <c r="E484" s="49">
        <v>500.07</v>
      </c>
      <c r="F484" s="40" t="s">
        <v>66</v>
      </c>
    </row>
    <row r="485" spans="1:6" ht="30" customHeight="1" x14ac:dyDescent="0.35">
      <c r="A485" s="26">
        <v>42884</v>
      </c>
      <c r="B485" s="19" t="s">
        <v>618</v>
      </c>
      <c r="C485" s="62"/>
      <c r="D485" s="62"/>
      <c r="E485" s="49">
        <v>300</v>
      </c>
      <c r="F485" s="40" t="s">
        <v>420</v>
      </c>
    </row>
    <row r="486" spans="1:6" ht="30" customHeight="1" x14ac:dyDescent="0.35">
      <c r="A486" s="26">
        <v>42886</v>
      </c>
      <c r="B486" s="62" t="s">
        <v>23</v>
      </c>
      <c r="C486" s="62"/>
      <c r="D486" s="62"/>
      <c r="E486" s="49">
        <v>0.1</v>
      </c>
      <c r="F486" s="40" t="s">
        <v>420</v>
      </c>
    </row>
    <row r="487" spans="1:6" ht="30" customHeight="1" x14ac:dyDescent="0.35">
      <c r="A487" s="26">
        <v>42886</v>
      </c>
      <c r="B487" s="62" t="s">
        <v>23</v>
      </c>
      <c r="C487" s="62"/>
      <c r="D487" s="62"/>
      <c r="E487" s="49">
        <v>0.2</v>
      </c>
      <c r="F487" s="40" t="s">
        <v>420</v>
      </c>
    </row>
    <row r="488" spans="1:6" ht="30" customHeight="1" x14ac:dyDescent="0.35">
      <c r="A488" s="26">
        <v>42886</v>
      </c>
      <c r="B488" s="62" t="s">
        <v>23</v>
      </c>
      <c r="C488" s="62"/>
      <c r="D488" s="62"/>
      <c r="E488" s="49">
        <v>0.5</v>
      </c>
      <c r="F488" s="40" t="s">
        <v>420</v>
      </c>
    </row>
    <row r="489" spans="1:6" ht="30" customHeight="1" x14ac:dyDescent="0.35">
      <c r="A489" s="26">
        <v>42886</v>
      </c>
      <c r="B489" s="62" t="s">
        <v>23</v>
      </c>
      <c r="C489" s="62"/>
      <c r="D489" s="62"/>
      <c r="E489" s="49">
        <v>0.6</v>
      </c>
      <c r="F489" s="40" t="s">
        <v>420</v>
      </c>
    </row>
    <row r="490" spans="1:6" ht="30" customHeight="1" x14ac:dyDescent="0.35">
      <c r="A490" s="26">
        <v>42886</v>
      </c>
      <c r="B490" s="62" t="s">
        <v>23</v>
      </c>
      <c r="C490" s="62"/>
      <c r="D490" s="62"/>
      <c r="E490" s="49">
        <v>0.7</v>
      </c>
      <c r="F490" s="40" t="s">
        <v>420</v>
      </c>
    </row>
    <row r="491" spans="1:6" ht="30" customHeight="1" x14ac:dyDescent="0.35">
      <c r="A491" s="26">
        <v>42886</v>
      </c>
      <c r="B491" s="62" t="s">
        <v>23</v>
      </c>
      <c r="C491" s="62"/>
      <c r="D491" s="62"/>
      <c r="E491" s="49">
        <v>0.78</v>
      </c>
      <c r="F491" s="40" t="s">
        <v>420</v>
      </c>
    </row>
    <row r="492" spans="1:6" ht="30" customHeight="1" x14ac:dyDescent="0.35">
      <c r="A492" s="26">
        <v>42886</v>
      </c>
      <c r="B492" s="19" t="s">
        <v>619</v>
      </c>
      <c r="C492" s="62"/>
      <c r="D492" s="62"/>
      <c r="E492" s="49">
        <v>600</v>
      </c>
      <c r="F492" s="40" t="s">
        <v>420</v>
      </c>
    </row>
    <row r="493" spans="1:6" ht="30" customHeight="1" x14ac:dyDescent="0.35">
      <c r="A493" s="26">
        <v>42887</v>
      </c>
      <c r="B493" s="19" t="s">
        <v>620</v>
      </c>
      <c r="C493" s="62"/>
      <c r="D493" s="62"/>
      <c r="E493" s="49">
        <v>200</v>
      </c>
      <c r="F493" s="40" t="s">
        <v>420</v>
      </c>
    </row>
    <row r="494" spans="1:6" ht="30" customHeight="1" x14ac:dyDescent="0.35">
      <c r="A494" s="26">
        <v>42888</v>
      </c>
      <c r="B494" s="62" t="s">
        <v>23</v>
      </c>
      <c r="C494" s="62"/>
      <c r="D494" s="62"/>
      <c r="E494" s="49">
        <v>0.4</v>
      </c>
      <c r="F494" s="40" t="s">
        <v>420</v>
      </c>
    </row>
    <row r="495" spans="1:6" ht="30" customHeight="1" x14ac:dyDescent="0.35">
      <c r="A495" s="26">
        <v>42888</v>
      </c>
      <c r="B495" s="19" t="s">
        <v>621</v>
      </c>
      <c r="C495" s="62"/>
      <c r="D495" s="62"/>
      <c r="E495" s="49">
        <v>1150</v>
      </c>
      <c r="F495" s="40" t="s">
        <v>66</v>
      </c>
    </row>
    <row r="496" spans="1:6" ht="42" customHeight="1" x14ac:dyDescent="0.35">
      <c r="A496" s="26">
        <v>42888</v>
      </c>
      <c r="B496" s="62" t="s">
        <v>622</v>
      </c>
      <c r="C496" s="62"/>
      <c r="D496" s="62"/>
      <c r="E496" s="49">
        <v>5978</v>
      </c>
      <c r="F496" s="40" t="s">
        <v>420</v>
      </c>
    </row>
    <row r="497" spans="1:6" ht="30" customHeight="1" x14ac:dyDescent="0.35">
      <c r="A497" s="26">
        <v>42891</v>
      </c>
      <c r="B497" s="62" t="s">
        <v>23</v>
      </c>
      <c r="C497" s="62"/>
      <c r="D497" s="62"/>
      <c r="E497" s="49">
        <v>0.4</v>
      </c>
      <c r="F497" s="40" t="s">
        <v>420</v>
      </c>
    </row>
    <row r="498" spans="1:6" ht="30" customHeight="1" x14ac:dyDescent="0.35">
      <c r="A498" s="26">
        <v>42891</v>
      </c>
      <c r="B498" s="62" t="s">
        <v>23</v>
      </c>
      <c r="C498" s="62"/>
      <c r="D498" s="62"/>
      <c r="E498" s="49">
        <v>0.7</v>
      </c>
      <c r="F498" s="40" t="s">
        <v>420</v>
      </c>
    </row>
    <row r="499" spans="1:6" ht="30" customHeight="1" x14ac:dyDescent="0.35">
      <c r="A499" s="26">
        <v>42891</v>
      </c>
      <c r="B499" s="62" t="s">
        <v>23</v>
      </c>
      <c r="C499" s="62"/>
      <c r="D499" s="62"/>
      <c r="E499" s="49">
        <v>0.8</v>
      </c>
      <c r="F499" s="40" t="s">
        <v>420</v>
      </c>
    </row>
    <row r="500" spans="1:6" ht="30" customHeight="1" x14ac:dyDescent="0.35">
      <c r="A500" s="26">
        <v>42891</v>
      </c>
      <c r="B500" s="62" t="s">
        <v>23</v>
      </c>
      <c r="C500" s="62"/>
      <c r="D500" s="62"/>
      <c r="E500" s="49">
        <v>0.9</v>
      </c>
      <c r="F500" s="40" t="s">
        <v>420</v>
      </c>
    </row>
    <row r="501" spans="1:6" ht="35.15" customHeight="1" x14ac:dyDescent="0.35">
      <c r="A501" s="26">
        <v>42892</v>
      </c>
      <c r="B501" s="62" t="s">
        <v>23</v>
      </c>
      <c r="C501" s="62"/>
      <c r="D501" s="62"/>
      <c r="E501" s="49">
        <v>0.54</v>
      </c>
      <c r="F501" s="40" t="s">
        <v>420</v>
      </c>
    </row>
    <row r="502" spans="1:6" ht="35.15" customHeight="1" x14ac:dyDescent="0.35">
      <c r="A502" s="26">
        <v>42892</v>
      </c>
      <c r="B502" s="62" t="s">
        <v>23</v>
      </c>
      <c r="C502" s="62"/>
      <c r="D502" s="62"/>
      <c r="E502" s="49">
        <v>1</v>
      </c>
      <c r="F502" s="40" t="s">
        <v>420</v>
      </c>
    </row>
    <row r="503" spans="1:6" ht="35.15" customHeight="1" x14ac:dyDescent="0.35">
      <c r="A503" s="26">
        <v>42892</v>
      </c>
      <c r="B503" s="19" t="s">
        <v>625</v>
      </c>
      <c r="C503" s="62"/>
      <c r="D503" s="62"/>
      <c r="E503" s="49">
        <v>550</v>
      </c>
      <c r="F503" s="40" t="s">
        <v>66</v>
      </c>
    </row>
    <row r="504" spans="1:6" ht="35.15" customHeight="1" x14ac:dyDescent="0.35">
      <c r="A504" s="26">
        <v>42892</v>
      </c>
      <c r="B504" s="19" t="s">
        <v>626</v>
      </c>
      <c r="C504" s="62"/>
      <c r="D504" s="62"/>
      <c r="E504" s="49">
        <v>750</v>
      </c>
      <c r="F504" s="40" t="s">
        <v>420</v>
      </c>
    </row>
    <row r="505" spans="1:6" ht="35.15" customHeight="1" x14ac:dyDescent="0.35">
      <c r="A505" s="26">
        <v>42893</v>
      </c>
      <c r="B505" s="62" t="s">
        <v>23</v>
      </c>
      <c r="C505" s="62"/>
      <c r="D505" s="62"/>
      <c r="E505" s="49">
        <v>0.4</v>
      </c>
      <c r="F505" s="40" t="s">
        <v>420</v>
      </c>
    </row>
    <row r="506" spans="1:6" ht="35.15" customHeight="1" x14ac:dyDescent="0.35">
      <c r="A506" s="26">
        <v>42893</v>
      </c>
      <c r="B506" s="62" t="s">
        <v>23</v>
      </c>
      <c r="C506" s="62"/>
      <c r="D506" s="62"/>
      <c r="E506" s="49">
        <v>0.5</v>
      </c>
      <c r="F506" s="40" t="s">
        <v>420</v>
      </c>
    </row>
    <row r="507" spans="1:6" ht="35.15" customHeight="1" x14ac:dyDescent="0.35">
      <c r="A507" s="26">
        <v>42893</v>
      </c>
      <c r="B507" s="62" t="s">
        <v>23</v>
      </c>
      <c r="C507" s="62"/>
      <c r="D507" s="62"/>
      <c r="E507" s="49">
        <v>0.62</v>
      </c>
      <c r="F507" s="40" t="s">
        <v>420</v>
      </c>
    </row>
    <row r="508" spans="1:6" ht="35.15" customHeight="1" x14ac:dyDescent="0.35">
      <c r="A508" s="26">
        <v>42893</v>
      </c>
      <c r="B508" s="62" t="s">
        <v>23</v>
      </c>
      <c r="C508" s="62"/>
      <c r="D508" s="62"/>
      <c r="E508" s="49">
        <v>0.62</v>
      </c>
      <c r="F508" s="40" t="s">
        <v>420</v>
      </c>
    </row>
    <row r="509" spans="1:6" ht="35.15" customHeight="1" x14ac:dyDescent="0.35">
      <c r="A509" s="26">
        <v>42893</v>
      </c>
      <c r="B509" s="19" t="s">
        <v>626</v>
      </c>
      <c r="C509" s="62"/>
      <c r="D509" s="62"/>
      <c r="E509" s="49">
        <v>360</v>
      </c>
      <c r="F509" s="40" t="s">
        <v>420</v>
      </c>
    </row>
    <row r="510" spans="1:6" ht="35.15" customHeight="1" x14ac:dyDescent="0.35">
      <c r="A510" s="26">
        <v>42894</v>
      </c>
      <c r="B510" s="62" t="s">
        <v>23</v>
      </c>
      <c r="C510" s="62"/>
      <c r="D510" s="62"/>
      <c r="E510" s="49">
        <v>0.04</v>
      </c>
      <c r="F510" s="40" t="s">
        <v>420</v>
      </c>
    </row>
    <row r="511" spans="1:6" ht="35.15" customHeight="1" x14ac:dyDescent="0.35">
      <c r="A511" s="26">
        <v>42894</v>
      </c>
      <c r="B511" s="62" t="s">
        <v>23</v>
      </c>
      <c r="C511" s="62"/>
      <c r="D511" s="62"/>
      <c r="E511" s="49">
        <v>0.13</v>
      </c>
      <c r="F511" s="40" t="s">
        <v>420</v>
      </c>
    </row>
    <row r="512" spans="1:6" ht="35.15" customHeight="1" x14ac:dyDescent="0.35">
      <c r="A512" s="26">
        <v>42894</v>
      </c>
      <c r="B512" s="62" t="s">
        <v>23</v>
      </c>
      <c r="C512" s="62"/>
      <c r="D512" s="62"/>
      <c r="E512" s="49">
        <v>0.44</v>
      </c>
      <c r="F512" s="40" t="s">
        <v>420</v>
      </c>
    </row>
    <row r="513" spans="1:6" ht="35.15" customHeight="1" x14ac:dyDescent="0.35">
      <c r="A513" s="26">
        <v>42894</v>
      </c>
      <c r="B513" s="62" t="s">
        <v>23</v>
      </c>
      <c r="C513" s="62"/>
      <c r="D513" s="62"/>
      <c r="E513" s="49">
        <v>0.65</v>
      </c>
      <c r="F513" s="40" t="s">
        <v>420</v>
      </c>
    </row>
    <row r="514" spans="1:6" ht="35.15" customHeight="1" x14ac:dyDescent="0.35">
      <c r="A514" s="26">
        <v>42894</v>
      </c>
      <c r="B514" s="62" t="s">
        <v>23</v>
      </c>
      <c r="C514" s="62"/>
      <c r="D514" s="62"/>
      <c r="E514" s="49">
        <v>0.72</v>
      </c>
      <c r="F514" s="40" t="s">
        <v>420</v>
      </c>
    </row>
    <row r="515" spans="1:6" ht="35.15" customHeight="1" x14ac:dyDescent="0.35">
      <c r="A515" s="26">
        <v>42895</v>
      </c>
      <c r="B515" s="62" t="s">
        <v>23</v>
      </c>
      <c r="C515" s="62"/>
      <c r="D515" s="62"/>
      <c r="E515" s="49">
        <v>0.21</v>
      </c>
      <c r="F515" s="40" t="s">
        <v>420</v>
      </c>
    </row>
    <row r="516" spans="1:6" ht="35.15" customHeight="1" x14ac:dyDescent="0.35">
      <c r="A516" s="26">
        <v>42895</v>
      </c>
      <c r="B516" s="62" t="s">
        <v>23</v>
      </c>
      <c r="C516" s="62"/>
      <c r="D516" s="62"/>
      <c r="E516" s="49">
        <v>0.25</v>
      </c>
      <c r="F516" s="40" t="s">
        <v>420</v>
      </c>
    </row>
    <row r="517" spans="1:6" ht="35.15" customHeight="1" x14ac:dyDescent="0.35">
      <c r="A517" s="26">
        <v>42895</v>
      </c>
      <c r="B517" s="62" t="s">
        <v>23</v>
      </c>
      <c r="C517" s="62"/>
      <c r="D517" s="62"/>
      <c r="E517" s="49">
        <v>0.55000000000000004</v>
      </c>
      <c r="F517" s="40" t="s">
        <v>420</v>
      </c>
    </row>
    <row r="518" spans="1:6" ht="35.15" customHeight="1" x14ac:dyDescent="0.35">
      <c r="A518" s="26">
        <v>42895</v>
      </c>
      <c r="B518" s="62" t="s">
        <v>23</v>
      </c>
      <c r="C518" s="62"/>
      <c r="D518" s="62"/>
      <c r="E518" s="49">
        <v>1.92</v>
      </c>
      <c r="F518" s="40" t="s">
        <v>420</v>
      </c>
    </row>
    <row r="519" spans="1:6" ht="35.15" customHeight="1" x14ac:dyDescent="0.35">
      <c r="A519" s="26">
        <v>42895</v>
      </c>
      <c r="B519" s="62" t="s">
        <v>23</v>
      </c>
      <c r="C519" s="62"/>
      <c r="D519" s="62"/>
      <c r="E519" s="49">
        <v>150</v>
      </c>
      <c r="F519" s="40" t="s">
        <v>420</v>
      </c>
    </row>
    <row r="520" spans="1:6" ht="35.15" customHeight="1" x14ac:dyDescent="0.35">
      <c r="A520" s="26">
        <v>42895</v>
      </c>
      <c r="B520" s="19" t="s">
        <v>627</v>
      </c>
      <c r="C520" s="62"/>
      <c r="D520" s="62"/>
      <c r="E520" s="49">
        <v>1000</v>
      </c>
      <c r="F520" s="40" t="s">
        <v>66</v>
      </c>
    </row>
    <row r="521" spans="1:6" ht="35.15" customHeight="1" x14ac:dyDescent="0.35">
      <c r="A521" s="26">
        <v>42896</v>
      </c>
      <c r="B521" s="19" t="s">
        <v>631</v>
      </c>
      <c r="C521" s="62"/>
      <c r="D521" s="62"/>
      <c r="E521" s="49">
        <v>500</v>
      </c>
      <c r="F521" s="40" t="s">
        <v>420</v>
      </c>
    </row>
    <row r="522" spans="1:6" ht="35.15" customHeight="1" x14ac:dyDescent="0.35">
      <c r="A522" s="26">
        <v>42898</v>
      </c>
      <c r="B522" s="19" t="s">
        <v>633</v>
      </c>
      <c r="C522" s="62"/>
      <c r="D522" s="62"/>
      <c r="E522" s="49">
        <v>200</v>
      </c>
      <c r="F522" s="40" t="s">
        <v>66</v>
      </c>
    </row>
    <row r="523" spans="1:6" ht="35.15" customHeight="1" x14ac:dyDescent="0.35">
      <c r="A523" s="26">
        <v>42899</v>
      </c>
      <c r="B523" s="62" t="s">
        <v>629</v>
      </c>
      <c r="C523" s="62" t="s">
        <v>630</v>
      </c>
      <c r="D523" s="62"/>
      <c r="E523" s="49">
        <v>0.09</v>
      </c>
      <c r="F523" s="40" t="s">
        <v>420</v>
      </c>
    </row>
    <row r="524" spans="1:6" ht="35.15" customHeight="1" x14ac:dyDescent="0.35">
      <c r="A524" s="26">
        <v>42899</v>
      </c>
      <c r="B524" s="62" t="s">
        <v>23</v>
      </c>
      <c r="C524" s="62"/>
      <c r="D524" s="62"/>
      <c r="E524" s="49">
        <v>0.21</v>
      </c>
      <c r="F524" s="40" t="s">
        <v>420</v>
      </c>
    </row>
    <row r="525" spans="1:6" ht="35.15" customHeight="1" x14ac:dyDescent="0.35">
      <c r="A525" s="26">
        <v>42899</v>
      </c>
      <c r="B525" s="62" t="s">
        <v>23</v>
      </c>
      <c r="C525" s="62"/>
      <c r="D525" s="62"/>
      <c r="E525" s="49">
        <v>0.22</v>
      </c>
      <c r="F525" s="40" t="s">
        <v>420</v>
      </c>
    </row>
    <row r="526" spans="1:6" ht="35.15" customHeight="1" x14ac:dyDescent="0.35">
      <c r="A526" s="26">
        <v>42899</v>
      </c>
      <c r="B526" s="62" t="s">
        <v>23</v>
      </c>
      <c r="C526" s="62"/>
      <c r="D526" s="62"/>
      <c r="E526" s="49">
        <v>0.53</v>
      </c>
      <c r="F526" s="40" t="s">
        <v>420</v>
      </c>
    </row>
    <row r="527" spans="1:6" ht="35.15" customHeight="1" x14ac:dyDescent="0.35">
      <c r="A527" s="26">
        <v>42899</v>
      </c>
      <c r="B527" s="19" t="s">
        <v>632</v>
      </c>
      <c r="C527" s="62"/>
      <c r="D527" s="62"/>
      <c r="E527" s="49">
        <v>700</v>
      </c>
      <c r="F527" s="40" t="s">
        <v>420</v>
      </c>
    </row>
    <row r="528" spans="1:6" ht="35.15" customHeight="1" x14ac:dyDescent="0.35">
      <c r="A528" s="26">
        <v>42900</v>
      </c>
      <c r="B528" s="62" t="s">
        <v>23</v>
      </c>
      <c r="C528" s="62"/>
      <c r="D528" s="62"/>
      <c r="E528" s="49">
        <v>0.19</v>
      </c>
      <c r="F528" s="40" t="s">
        <v>420</v>
      </c>
    </row>
    <row r="529" spans="1:6" ht="35.15" customHeight="1" x14ac:dyDescent="0.35">
      <c r="A529" s="26">
        <v>42900</v>
      </c>
      <c r="B529" s="62" t="s">
        <v>23</v>
      </c>
      <c r="C529" s="62"/>
      <c r="D529" s="62"/>
      <c r="E529" s="49">
        <v>0.3</v>
      </c>
      <c r="F529" s="40" t="s">
        <v>420</v>
      </c>
    </row>
    <row r="530" spans="1:6" ht="35.15" customHeight="1" x14ac:dyDescent="0.35">
      <c r="A530" s="26">
        <v>42900</v>
      </c>
      <c r="B530" s="62" t="s">
        <v>23</v>
      </c>
      <c r="C530" s="62"/>
      <c r="D530" s="62"/>
      <c r="E530" s="49">
        <v>0.31</v>
      </c>
      <c r="F530" s="40" t="s">
        <v>420</v>
      </c>
    </row>
    <row r="531" spans="1:6" ht="35.15" customHeight="1" x14ac:dyDescent="0.35">
      <c r="A531" s="26">
        <v>42900</v>
      </c>
      <c r="B531" s="62" t="s">
        <v>23</v>
      </c>
      <c r="C531" s="62"/>
      <c r="D531" s="62"/>
      <c r="E531" s="49">
        <v>0.49</v>
      </c>
      <c r="F531" s="40" t="s">
        <v>420</v>
      </c>
    </row>
    <row r="532" spans="1:6" ht="35.15" customHeight="1" x14ac:dyDescent="0.35">
      <c r="A532" s="26">
        <v>42900</v>
      </c>
      <c r="B532" s="62" t="s">
        <v>23</v>
      </c>
      <c r="C532" s="62"/>
      <c r="D532" s="62"/>
      <c r="E532" s="49">
        <v>0.53</v>
      </c>
      <c r="F532" s="40" t="s">
        <v>420</v>
      </c>
    </row>
    <row r="533" spans="1:6" ht="35.15" customHeight="1" x14ac:dyDescent="0.35">
      <c r="A533" s="26">
        <v>42900</v>
      </c>
      <c r="B533" s="19" t="s">
        <v>634</v>
      </c>
      <c r="C533" s="62"/>
      <c r="D533" s="62"/>
      <c r="E533" s="49">
        <v>500</v>
      </c>
      <c r="F533" s="40" t="s">
        <v>66</v>
      </c>
    </row>
    <row r="534" spans="1:6" ht="35.15" customHeight="1" x14ac:dyDescent="0.35">
      <c r="A534" s="26">
        <v>42901</v>
      </c>
      <c r="B534" s="62" t="s">
        <v>23</v>
      </c>
      <c r="C534" s="62"/>
      <c r="D534" s="62"/>
      <c r="E534" s="49">
        <v>0.28000000000000003</v>
      </c>
      <c r="F534" s="40" t="s">
        <v>420</v>
      </c>
    </row>
    <row r="535" spans="1:6" ht="35.15" customHeight="1" x14ac:dyDescent="0.35">
      <c r="A535" s="26">
        <v>42901</v>
      </c>
      <c r="B535" s="62" t="s">
        <v>23</v>
      </c>
      <c r="C535" s="62"/>
      <c r="D535" s="62"/>
      <c r="E535" s="49">
        <v>0.32</v>
      </c>
      <c r="F535" s="40" t="s">
        <v>420</v>
      </c>
    </row>
    <row r="536" spans="1:6" ht="35.15" customHeight="1" x14ac:dyDescent="0.35">
      <c r="A536" s="26">
        <v>42901</v>
      </c>
      <c r="B536" s="62" t="s">
        <v>23</v>
      </c>
      <c r="C536" s="62"/>
      <c r="D536" s="62"/>
      <c r="E536" s="49">
        <v>0.35</v>
      </c>
      <c r="F536" s="40" t="s">
        <v>420</v>
      </c>
    </row>
    <row r="537" spans="1:6" ht="35.15" customHeight="1" x14ac:dyDescent="0.35">
      <c r="A537" s="26">
        <v>42902</v>
      </c>
      <c r="B537" s="62" t="s">
        <v>23</v>
      </c>
      <c r="C537" s="62"/>
      <c r="D537" s="62"/>
      <c r="E537" s="49">
        <v>0.06</v>
      </c>
      <c r="F537" s="40" t="s">
        <v>420</v>
      </c>
    </row>
    <row r="538" spans="1:6" ht="35.15" customHeight="1" x14ac:dyDescent="0.35">
      <c r="A538" s="26">
        <v>42902</v>
      </c>
      <c r="B538" s="62" t="s">
        <v>23</v>
      </c>
      <c r="C538" s="62"/>
      <c r="D538" s="62"/>
      <c r="E538" s="49">
        <v>0.25</v>
      </c>
      <c r="F538" s="40" t="s">
        <v>420</v>
      </c>
    </row>
    <row r="539" spans="1:6" ht="35.15" customHeight="1" x14ac:dyDescent="0.35">
      <c r="A539" s="26">
        <v>42902</v>
      </c>
      <c r="B539" s="62" t="s">
        <v>23</v>
      </c>
      <c r="C539" s="62"/>
      <c r="D539" s="62"/>
      <c r="E539" s="49">
        <v>0.56000000000000005</v>
      </c>
      <c r="F539" s="40" t="s">
        <v>420</v>
      </c>
    </row>
    <row r="540" spans="1:6" ht="35.15" customHeight="1" x14ac:dyDescent="0.35">
      <c r="A540" s="26">
        <v>42902</v>
      </c>
      <c r="B540" s="62" t="s">
        <v>23</v>
      </c>
      <c r="C540" s="62"/>
      <c r="D540" s="62"/>
      <c r="E540" s="49">
        <v>0.66</v>
      </c>
      <c r="F540" s="40" t="s">
        <v>420</v>
      </c>
    </row>
    <row r="541" spans="1:6" ht="35.15" customHeight="1" x14ac:dyDescent="0.35">
      <c r="A541" s="26">
        <v>42902</v>
      </c>
      <c r="B541" s="62" t="s">
        <v>23</v>
      </c>
      <c r="C541" s="62"/>
      <c r="D541" s="62"/>
      <c r="E541" s="49">
        <v>0.81</v>
      </c>
      <c r="F541" s="40" t="s">
        <v>420</v>
      </c>
    </row>
    <row r="542" spans="1:6" ht="35.15" customHeight="1" x14ac:dyDescent="0.35">
      <c r="A542" s="26">
        <v>42902</v>
      </c>
      <c r="B542" s="62" t="s">
        <v>23</v>
      </c>
      <c r="C542" s="62"/>
      <c r="D542" s="62"/>
      <c r="E542" s="49">
        <v>0.89</v>
      </c>
      <c r="F542" s="40" t="s">
        <v>420</v>
      </c>
    </row>
    <row r="543" spans="1:6" ht="35.15" customHeight="1" x14ac:dyDescent="0.35">
      <c r="A543" s="26">
        <v>42902</v>
      </c>
      <c r="B543" s="19" t="s">
        <v>636</v>
      </c>
      <c r="C543" s="62"/>
      <c r="D543" s="62"/>
      <c r="E543" s="49">
        <v>1100</v>
      </c>
      <c r="F543" s="40" t="s">
        <v>420</v>
      </c>
    </row>
    <row r="544" spans="1:6" ht="35.15" customHeight="1" x14ac:dyDescent="0.35">
      <c r="A544" s="26">
        <v>42903</v>
      </c>
      <c r="B544" s="19" t="s">
        <v>635</v>
      </c>
      <c r="C544" s="62"/>
      <c r="D544" s="62"/>
      <c r="E544" s="49">
        <v>25</v>
      </c>
      <c r="F544" s="40" t="s">
        <v>66</v>
      </c>
    </row>
    <row r="545" spans="1:6" ht="35.15" customHeight="1" x14ac:dyDescent="0.35">
      <c r="A545" s="26">
        <v>42905</v>
      </c>
      <c r="B545" s="62" t="s">
        <v>23</v>
      </c>
      <c r="C545" s="62"/>
      <c r="D545" s="62"/>
      <c r="E545" s="49">
        <v>0.31</v>
      </c>
      <c r="F545" s="40" t="s">
        <v>420</v>
      </c>
    </row>
    <row r="546" spans="1:6" ht="35.15" customHeight="1" x14ac:dyDescent="0.35">
      <c r="A546" s="26">
        <v>42905</v>
      </c>
      <c r="B546" s="62" t="s">
        <v>23</v>
      </c>
      <c r="C546" s="62"/>
      <c r="D546" s="62"/>
      <c r="E546" s="49">
        <v>0.61</v>
      </c>
      <c r="F546" s="40" t="s">
        <v>420</v>
      </c>
    </row>
    <row r="547" spans="1:6" ht="35.15" customHeight="1" x14ac:dyDescent="0.35">
      <c r="A547" s="26">
        <v>42905</v>
      </c>
      <c r="B547" s="62" t="s">
        <v>644</v>
      </c>
      <c r="C547" s="62" t="s">
        <v>36</v>
      </c>
      <c r="D547" s="62"/>
      <c r="E547" s="49">
        <v>500</v>
      </c>
      <c r="F547" s="40" t="s">
        <v>643</v>
      </c>
    </row>
    <row r="548" spans="1:6" ht="35.15" customHeight="1" x14ac:dyDescent="0.35">
      <c r="A548" s="26">
        <v>42905</v>
      </c>
      <c r="B548" s="62" t="s">
        <v>644</v>
      </c>
      <c r="C548" s="62" t="s">
        <v>36</v>
      </c>
      <c r="D548" s="62"/>
      <c r="E548" s="49">
        <v>300</v>
      </c>
      <c r="F548" s="40" t="s">
        <v>420</v>
      </c>
    </row>
    <row r="549" spans="1:6" ht="35.15" customHeight="1" x14ac:dyDescent="0.35">
      <c r="A549" s="26">
        <v>42905</v>
      </c>
      <c r="B549" s="19" t="s">
        <v>641</v>
      </c>
      <c r="C549" s="62"/>
      <c r="D549" s="62"/>
      <c r="E549" s="49">
        <v>2410</v>
      </c>
      <c r="F549" s="40" t="s">
        <v>66</v>
      </c>
    </row>
    <row r="550" spans="1:6" ht="35.15" customHeight="1" x14ac:dyDescent="0.35">
      <c r="A550" s="26">
        <v>42906</v>
      </c>
      <c r="B550" s="19" t="s">
        <v>642</v>
      </c>
      <c r="C550" s="62"/>
      <c r="D550" s="62"/>
      <c r="E550" s="49">
        <v>100</v>
      </c>
      <c r="F550" s="40" t="s">
        <v>66</v>
      </c>
    </row>
    <row r="551" spans="1:6" ht="35.15" customHeight="1" x14ac:dyDescent="0.35">
      <c r="A551" s="26">
        <v>42906</v>
      </c>
      <c r="B551" s="62" t="s">
        <v>23</v>
      </c>
      <c r="C551" s="62"/>
      <c r="D551" s="62"/>
      <c r="E551" s="49">
        <v>0.03</v>
      </c>
      <c r="F551" s="40" t="s">
        <v>420</v>
      </c>
    </row>
    <row r="552" spans="1:6" ht="35.15" customHeight="1" x14ac:dyDescent="0.35">
      <c r="A552" s="26">
        <v>42906</v>
      </c>
      <c r="B552" s="62" t="s">
        <v>23</v>
      </c>
      <c r="C552" s="62"/>
      <c r="D552" s="62"/>
      <c r="E552" s="49">
        <v>0.22</v>
      </c>
      <c r="F552" s="40" t="s">
        <v>420</v>
      </c>
    </row>
    <row r="553" spans="1:6" ht="35.15" customHeight="1" x14ac:dyDescent="0.35">
      <c r="A553" s="26">
        <v>42906</v>
      </c>
      <c r="B553" s="62" t="s">
        <v>23</v>
      </c>
      <c r="C553" s="62"/>
      <c r="D553" s="62"/>
      <c r="E553" s="49">
        <v>0.26</v>
      </c>
      <c r="F553" s="40" t="s">
        <v>420</v>
      </c>
    </row>
    <row r="554" spans="1:6" ht="35.15" customHeight="1" x14ac:dyDescent="0.35">
      <c r="A554" s="26">
        <v>42906</v>
      </c>
      <c r="B554" s="19" t="s">
        <v>640</v>
      </c>
      <c r="C554" s="62"/>
      <c r="D554" s="62"/>
      <c r="E554" s="49">
        <v>550</v>
      </c>
      <c r="F554" s="40" t="s">
        <v>420</v>
      </c>
    </row>
    <row r="555" spans="1:6" ht="35.15" customHeight="1" x14ac:dyDescent="0.35">
      <c r="A555" s="26">
        <v>42907</v>
      </c>
      <c r="B555" s="62" t="s">
        <v>23</v>
      </c>
      <c r="C555" s="62"/>
      <c r="D555" s="62"/>
      <c r="E555" s="49">
        <v>0.06</v>
      </c>
      <c r="F555" s="40" t="s">
        <v>420</v>
      </c>
    </row>
    <row r="556" spans="1:6" ht="35.15" customHeight="1" x14ac:dyDescent="0.35">
      <c r="A556" s="26">
        <v>42907</v>
      </c>
      <c r="B556" s="62" t="s">
        <v>23</v>
      </c>
      <c r="C556" s="62"/>
      <c r="D556" s="62"/>
      <c r="E556" s="49">
        <v>0.15</v>
      </c>
      <c r="F556" s="40" t="s">
        <v>420</v>
      </c>
    </row>
    <row r="557" spans="1:6" ht="35.15" customHeight="1" x14ac:dyDescent="0.35">
      <c r="A557" s="26">
        <v>42907</v>
      </c>
      <c r="B557" s="62" t="s">
        <v>23</v>
      </c>
      <c r="C557" s="62"/>
      <c r="D557" s="62"/>
      <c r="E557" s="49">
        <v>0.2</v>
      </c>
      <c r="F557" s="40" t="s">
        <v>420</v>
      </c>
    </row>
    <row r="558" spans="1:6" ht="35.15" customHeight="1" x14ac:dyDescent="0.35">
      <c r="A558" s="26">
        <v>42907</v>
      </c>
      <c r="B558" s="62" t="s">
        <v>23</v>
      </c>
      <c r="C558" s="62"/>
      <c r="D558" s="62"/>
      <c r="E558" s="49">
        <v>0.93</v>
      </c>
      <c r="F558" s="40" t="s">
        <v>420</v>
      </c>
    </row>
    <row r="559" spans="1:6" ht="46.5" customHeight="1" x14ac:dyDescent="0.35">
      <c r="A559" s="26">
        <v>42908</v>
      </c>
      <c r="B559" s="62" t="s">
        <v>637</v>
      </c>
      <c r="C559" s="62"/>
      <c r="D559" s="62"/>
      <c r="E559" s="49">
        <v>9900</v>
      </c>
      <c r="F559" s="40" t="s">
        <v>420</v>
      </c>
    </row>
    <row r="560" spans="1:6" ht="35.15" customHeight="1" x14ac:dyDescent="0.35">
      <c r="A560" s="26">
        <v>42908</v>
      </c>
      <c r="B560" s="62" t="s">
        <v>23</v>
      </c>
      <c r="C560" s="62"/>
      <c r="D560" s="62"/>
      <c r="E560" s="49">
        <v>0.5</v>
      </c>
      <c r="F560" s="40" t="s">
        <v>420</v>
      </c>
    </row>
    <row r="561" spans="1:6" ht="35.15" customHeight="1" x14ac:dyDescent="0.35">
      <c r="A561" s="26">
        <v>42908</v>
      </c>
      <c r="B561" s="62" t="s">
        <v>23</v>
      </c>
      <c r="C561" s="62"/>
      <c r="D561" s="62"/>
      <c r="E561" s="49">
        <v>2.5</v>
      </c>
      <c r="F561" s="40" t="s">
        <v>420</v>
      </c>
    </row>
    <row r="562" spans="1:6" ht="35.15" customHeight="1" x14ac:dyDescent="0.35">
      <c r="A562" s="26">
        <v>42908</v>
      </c>
      <c r="B562" s="62" t="s">
        <v>23</v>
      </c>
      <c r="C562" s="62"/>
      <c r="D562" s="62"/>
      <c r="E562" s="49">
        <v>6</v>
      </c>
      <c r="F562" s="40" t="s">
        <v>420</v>
      </c>
    </row>
    <row r="563" spans="1:6" ht="35.15" customHeight="1" x14ac:dyDescent="0.35">
      <c r="A563" s="26">
        <v>42908</v>
      </c>
      <c r="B563" s="62" t="s">
        <v>638</v>
      </c>
      <c r="C563" s="62" t="s">
        <v>639</v>
      </c>
      <c r="D563" s="62" t="s">
        <v>370</v>
      </c>
      <c r="E563" s="49">
        <v>500</v>
      </c>
      <c r="F563" s="40" t="s">
        <v>420</v>
      </c>
    </row>
    <row r="564" spans="1:6" ht="35.15" customHeight="1" x14ac:dyDescent="0.35">
      <c r="A564" s="26">
        <v>42908</v>
      </c>
      <c r="B564" s="19" t="s">
        <v>649</v>
      </c>
      <c r="C564" s="62"/>
      <c r="D564" s="62"/>
      <c r="E564" s="49">
        <v>500</v>
      </c>
      <c r="F564" s="40" t="s">
        <v>66</v>
      </c>
    </row>
    <row r="565" spans="1:6" ht="35.15" customHeight="1" x14ac:dyDescent="0.35">
      <c r="A565" s="26">
        <v>42909</v>
      </c>
      <c r="B565" s="19" t="s">
        <v>650</v>
      </c>
      <c r="C565" s="62"/>
      <c r="D565" s="62"/>
      <c r="E565" s="49">
        <v>1100</v>
      </c>
      <c r="F565" s="40" t="s">
        <v>66</v>
      </c>
    </row>
    <row r="566" spans="1:6" ht="35.15" customHeight="1" x14ac:dyDescent="0.35">
      <c r="A566" s="26">
        <v>42909</v>
      </c>
      <c r="B566" s="62" t="s">
        <v>468</v>
      </c>
      <c r="C566" s="62"/>
      <c r="D566" s="62"/>
      <c r="E566" s="49">
        <v>17.100000000000001</v>
      </c>
      <c r="F566" s="40" t="s">
        <v>66</v>
      </c>
    </row>
    <row r="567" spans="1:6" ht="35.15" customHeight="1" x14ac:dyDescent="0.35">
      <c r="A567" s="26">
        <v>42909</v>
      </c>
      <c r="B567" s="62" t="s">
        <v>23</v>
      </c>
      <c r="C567" s="62"/>
      <c r="D567" s="62"/>
      <c r="E567" s="49">
        <v>0.5</v>
      </c>
      <c r="F567" s="40" t="s">
        <v>420</v>
      </c>
    </row>
    <row r="568" spans="1:6" ht="35.15" customHeight="1" x14ac:dyDescent="0.35">
      <c r="A568" s="26">
        <v>42909</v>
      </c>
      <c r="B568" s="62" t="s">
        <v>646</v>
      </c>
      <c r="C568" s="62" t="s">
        <v>403</v>
      </c>
      <c r="D568" s="62"/>
      <c r="E568" s="49">
        <v>100</v>
      </c>
      <c r="F568" s="40" t="s">
        <v>420</v>
      </c>
    </row>
    <row r="569" spans="1:6" ht="35.15" customHeight="1" x14ac:dyDescent="0.35">
      <c r="A569" s="26">
        <v>42909</v>
      </c>
      <c r="B569" s="19" t="s">
        <v>647</v>
      </c>
      <c r="C569" s="62"/>
      <c r="D569" s="62"/>
      <c r="E569" s="49">
        <v>500</v>
      </c>
      <c r="F569" s="40" t="s">
        <v>420</v>
      </c>
    </row>
    <row r="570" spans="1:6" ht="35.15" customHeight="1" x14ac:dyDescent="0.35">
      <c r="A570" s="26">
        <v>42911</v>
      </c>
      <c r="B570" s="19" t="s">
        <v>651</v>
      </c>
      <c r="C570" s="62"/>
      <c r="D570" s="62"/>
      <c r="E570" s="49">
        <v>50</v>
      </c>
      <c r="F570" s="40" t="s">
        <v>66</v>
      </c>
    </row>
    <row r="571" spans="1:6" ht="35.15" customHeight="1" x14ac:dyDescent="0.35">
      <c r="A571" s="26">
        <v>42912</v>
      </c>
      <c r="B571" s="62" t="s">
        <v>23</v>
      </c>
      <c r="C571" s="62"/>
      <c r="D571" s="62"/>
      <c r="E571" s="49">
        <v>0.31</v>
      </c>
      <c r="F571" s="40" t="s">
        <v>420</v>
      </c>
    </row>
    <row r="572" spans="1:6" ht="35.15" customHeight="1" x14ac:dyDescent="0.35">
      <c r="A572" s="26">
        <v>42912</v>
      </c>
      <c r="B572" s="62" t="s">
        <v>23</v>
      </c>
      <c r="C572" s="62"/>
      <c r="D572" s="62"/>
      <c r="E572" s="49">
        <v>0.56000000000000005</v>
      </c>
      <c r="F572" s="40" t="s">
        <v>420</v>
      </c>
    </row>
    <row r="573" spans="1:6" ht="35.15" customHeight="1" x14ac:dyDescent="0.35">
      <c r="A573" s="26">
        <v>42912</v>
      </c>
      <c r="B573" s="19" t="s">
        <v>648</v>
      </c>
      <c r="C573" s="62"/>
      <c r="D573" s="62"/>
      <c r="E573" s="49">
        <v>500</v>
      </c>
      <c r="F573" s="40" t="s">
        <v>420</v>
      </c>
    </row>
    <row r="574" spans="1:6" ht="35.15" customHeight="1" x14ac:dyDescent="0.35">
      <c r="A574" s="26">
        <v>42913</v>
      </c>
      <c r="B574" s="62" t="s">
        <v>23</v>
      </c>
      <c r="C574" s="62"/>
      <c r="D574" s="62"/>
      <c r="E574" s="49">
        <v>0.16</v>
      </c>
      <c r="F574" s="40" t="s">
        <v>420</v>
      </c>
    </row>
    <row r="575" spans="1:6" ht="35.15" customHeight="1" x14ac:dyDescent="0.35">
      <c r="A575" s="26">
        <v>42913</v>
      </c>
      <c r="B575" s="62" t="s">
        <v>23</v>
      </c>
      <c r="C575" s="62"/>
      <c r="D575" s="62"/>
      <c r="E575" s="49">
        <v>0.3</v>
      </c>
      <c r="F575" s="40" t="s">
        <v>420</v>
      </c>
    </row>
    <row r="576" spans="1:6" ht="35.15" customHeight="1" x14ac:dyDescent="0.35">
      <c r="A576" s="26">
        <v>42913</v>
      </c>
      <c r="B576" s="62" t="s">
        <v>23</v>
      </c>
      <c r="C576" s="62"/>
      <c r="D576" s="62"/>
      <c r="E576" s="49">
        <v>0.33</v>
      </c>
      <c r="F576" s="40" t="s">
        <v>420</v>
      </c>
    </row>
    <row r="577" spans="1:6" ht="35.15" customHeight="1" x14ac:dyDescent="0.35">
      <c r="A577" s="26">
        <v>42913</v>
      </c>
      <c r="B577" s="62" t="s">
        <v>23</v>
      </c>
      <c r="C577" s="62"/>
      <c r="D577" s="62"/>
      <c r="E577" s="49">
        <v>0.47</v>
      </c>
      <c r="F577" s="40" t="s">
        <v>420</v>
      </c>
    </row>
    <row r="578" spans="1:6" ht="35.15" customHeight="1" x14ac:dyDescent="0.35">
      <c r="A578" s="26">
        <v>42914</v>
      </c>
      <c r="B578" s="62" t="s">
        <v>23</v>
      </c>
      <c r="C578" s="62"/>
      <c r="D578" s="62"/>
      <c r="E578" s="49">
        <v>0.03</v>
      </c>
      <c r="F578" s="40" t="s">
        <v>420</v>
      </c>
    </row>
    <row r="579" spans="1:6" ht="35.15" customHeight="1" x14ac:dyDescent="0.35">
      <c r="A579" s="26">
        <v>42914</v>
      </c>
      <c r="B579" s="62" t="s">
        <v>23</v>
      </c>
      <c r="C579" s="62"/>
      <c r="D579" s="62"/>
      <c r="E579" s="49">
        <v>0.06</v>
      </c>
      <c r="F579" s="40" t="s">
        <v>420</v>
      </c>
    </row>
    <row r="580" spans="1:6" ht="35.15" customHeight="1" x14ac:dyDescent="0.35">
      <c r="A580" s="26">
        <v>42914</v>
      </c>
      <c r="B580" s="62" t="s">
        <v>23</v>
      </c>
      <c r="C580" s="62"/>
      <c r="D580" s="62"/>
      <c r="E580" s="49">
        <v>0.22</v>
      </c>
      <c r="F580" s="40" t="s">
        <v>420</v>
      </c>
    </row>
    <row r="581" spans="1:6" ht="35.15" customHeight="1" x14ac:dyDescent="0.35">
      <c r="A581" s="26">
        <v>42914</v>
      </c>
      <c r="B581" s="62" t="s">
        <v>23</v>
      </c>
      <c r="C581" s="62"/>
      <c r="D581" s="62"/>
      <c r="E581" s="49">
        <v>0.32</v>
      </c>
      <c r="F581" s="40" t="s">
        <v>420</v>
      </c>
    </row>
    <row r="582" spans="1:6" ht="30" customHeight="1" x14ac:dyDescent="0.35">
      <c r="A582" s="26">
        <v>42914</v>
      </c>
      <c r="B582" s="19" t="s">
        <v>652</v>
      </c>
      <c r="C582" s="62"/>
      <c r="D582" s="62"/>
      <c r="E582" s="49">
        <v>400</v>
      </c>
      <c r="F582" s="40" t="s">
        <v>420</v>
      </c>
    </row>
    <row r="583" spans="1:6" ht="30" customHeight="1" x14ac:dyDescent="0.35">
      <c r="A583" s="26">
        <v>42915</v>
      </c>
      <c r="B583" s="62" t="s">
        <v>23</v>
      </c>
      <c r="C583" s="62"/>
      <c r="D583" s="62"/>
      <c r="E583" s="49">
        <v>0.04</v>
      </c>
      <c r="F583" s="40" t="s">
        <v>420</v>
      </c>
    </row>
    <row r="584" spans="1:6" ht="30" customHeight="1" x14ac:dyDescent="0.35">
      <c r="A584" s="26">
        <v>42915</v>
      </c>
      <c r="B584" s="62" t="s">
        <v>23</v>
      </c>
      <c r="C584" s="62"/>
      <c r="D584" s="62"/>
      <c r="E584" s="49">
        <v>7.0000000000000007E-2</v>
      </c>
      <c r="F584" s="40" t="s">
        <v>420</v>
      </c>
    </row>
    <row r="585" spans="1:6" ht="30" customHeight="1" x14ac:dyDescent="0.35">
      <c r="A585" s="26">
        <v>42915</v>
      </c>
      <c r="B585" s="62" t="s">
        <v>23</v>
      </c>
      <c r="C585" s="62"/>
      <c r="D585" s="62"/>
      <c r="E585" s="49">
        <v>0.31</v>
      </c>
      <c r="F585" s="40" t="s">
        <v>420</v>
      </c>
    </row>
    <row r="586" spans="1:6" ht="30" customHeight="1" x14ac:dyDescent="0.35">
      <c r="A586" s="26">
        <v>42915</v>
      </c>
      <c r="B586" s="62" t="s">
        <v>23</v>
      </c>
      <c r="C586" s="62"/>
      <c r="D586" s="62"/>
      <c r="E586" s="49">
        <v>0.6</v>
      </c>
      <c r="F586" s="40" t="s">
        <v>420</v>
      </c>
    </row>
    <row r="587" spans="1:6" ht="30" customHeight="1" x14ac:dyDescent="0.35">
      <c r="A587" s="26">
        <v>42915</v>
      </c>
      <c r="B587" s="62" t="s">
        <v>23</v>
      </c>
      <c r="C587" s="62"/>
      <c r="D587" s="62"/>
      <c r="E587" s="49">
        <v>0.7</v>
      </c>
      <c r="F587" s="40" t="s">
        <v>420</v>
      </c>
    </row>
    <row r="588" spans="1:6" ht="30" customHeight="1" x14ac:dyDescent="0.35">
      <c r="A588" s="26">
        <v>42915</v>
      </c>
      <c r="B588" s="62" t="s">
        <v>23</v>
      </c>
      <c r="C588" s="62"/>
      <c r="D588" s="62"/>
      <c r="E588" s="49">
        <v>25</v>
      </c>
      <c r="F588" s="40" t="s">
        <v>420</v>
      </c>
    </row>
    <row r="589" spans="1:6" ht="30" customHeight="1" x14ac:dyDescent="0.35">
      <c r="A589" s="26">
        <v>42915</v>
      </c>
      <c r="B589" s="19" t="s">
        <v>653</v>
      </c>
      <c r="C589" s="62"/>
      <c r="D589" s="62"/>
      <c r="E589" s="49">
        <v>300.07</v>
      </c>
      <c r="F589" s="40" t="s">
        <v>66</v>
      </c>
    </row>
    <row r="590" spans="1:6" ht="30" customHeight="1" x14ac:dyDescent="0.35">
      <c r="A590" s="26">
        <v>42915</v>
      </c>
      <c r="B590" s="19" t="s">
        <v>654</v>
      </c>
      <c r="C590" s="62"/>
      <c r="D590" s="62"/>
      <c r="E590" s="49">
        <v>200</v>
      </c>
      <c r="F590" s="40" t="s">
        <v>66</v>
      </c>
    </row>
    <row r="591" spans="1:6" ht="30" customHeight="1" x14ac:dyDescent="0.35">
      <c r="A591" s="26">
        <v>42915</v>
      </c>
      <c r="B591" s="62" t="s">
        <v>501</v>
      </c>
      <c r="C591" s="62"/>
      <c r="D591" s="62"/>
      <c r="E591" s="49">
        <v>200000</v>
      </c>
      <c r="F591" s="40" t="s">
        <v>66</v>
      </c>
    </row>
    <row r="592" spans="1:6" ht="30" customHeight="1" x14ac:dyDescent="0.35">
      <c r="A592" s="26">
        <v>42915</v>
      </c>
      <c r="B592" s="62" t="s">
        <v>655</v>
      </c>
      <c r="C592" s="62" t="s">
        <v>656</v>
      </c>
      <c r="D592" s="62"/>
      <c r="E592" s="49">
        <v>100</v>
      </c>
      <c r="F592" s="40" t="s">
        <v>420</v>
      </c>
    </row>
    <row r="593" spans="1:6" ht="30" customHeight="1" x14ac:dyDescent="0.35">
      <c r="A593" s="26">
        <v>42915</v>
      </c>
      <c r="B593" s="19" t="s">
        <v>661</v>
      </c>
      <c r="C593" s="62"/>
      <c r="D593" s="62"/>
      <c r="E593" s="49">
        <v>100</v>
      </c>
      <c r="F593" s="40" t="s">
        <v>66</v>
      </c>
    </row>
    <row r="594" spans="1:6" ht="30" customHeight="1" x14ac:dyDescent="0.35">
      <c r="A594" s="26">
        <v>42916</v>
      </c>
      <c r="B594" s="62" t="s">
        <v>23</v>
      </c>
      <c r="C594" s="62"/>
      <c r="D594" s="62"/>
      <c r="E594" s="49">
        <v>0.31</v>
      </c>
      <c r="F594" s="40" t="s">
        <v>420</v>
      </c>
    </row>
    <row r="595" spans="1:6" ht="30" customHeight="1" x14ac:dyDescent="0.35">
      <c r="A595" s="26">
        <v>42916</v>
      </c>
      <c r="B595" s="62" t="s">
        <v>23</v>
      </c>
      <c r="C595" s="62"/>
      <c r="D595" s="62"/>
      <c r="E595" s="49">
        <v>0.38</v>
      </c>
      <c r="F595" s="40" t="s">
        <v>420</v>
      </c>
    </row>
    <row r="596" spans="1:6" ht="30" customHeight="1" x14ac:dyDescent="0.35">
      <c r="A596" s="26">
        <v>42916</v>
      </c>
      <c r="B596" s="62" t="s">
        <v>23</v>
      </c>
      <c r="C596" s="62"/>
      <c r="D596" s="62"/>
      <c r="E596" s="49">
        <v>0.5</v>
      </c>
      <c r="F596" s="40" t="s">
        <v>420</v>
      </c>
    </row>
    <row r="597" spans="1:6" ht="30" customHeight="1" x14ac:dyDescent="0.35">
      <c r="A597" s="26">
        <v>42916</v>
      </c>
      <c r="B597" s="62" t="s">
        <v>23</v>
      </c>
      <c r="C597" s="62"/>
      <c r="D597" s="62"/>
      <c r="E597" s="49">
        <v>0.5</v>
      </c>
      <c r="F597" s="40" t="s">
        <v>420</v>
      </c>
    </row>
    <row r="598" spans="1:6" ht="30" customHeight="1" x14ac:dyDescent="0.35">
      <c r="A598" s="26">
        <v>42916</v>
      </c>
      <c r="B598" s="62" t="s">
        <v>23</v>
      </c>
      <c r="C598" s="62"/>
      <c r="D598" s="62"/>
      <c r="E598" s="49">
        <v>0.56999999999999995</v>
      </c>
      <c r="F598" s="40" t="s">
        <v>420</v>
      </c>
    </row>
    <row r="599" spans="1:6" ht="30" customHeight="1" x14ac:dyDescent="0.35">
      <c r="A599" s="26">
        <v>42916</v>
      </c>
      <c r="B599" s="62" t="s">
        <v>23</v>
      </c>
      <c r="C599" s="62"/>
      <c r="D599" s="62"/>
      <c r="E599" s="49">
        <v>0.7</v>
      </c>
      <c r="F599" s="40" t="s">
        <v>420</v>
      </c>
    </row>
    <row r="600" spans="1:6" ht="30" customHeight="1" x14ac:dyDescent="0.35">
      <c r="A600" s="26">
        <v>42916</v>
      </c>
      <c r="B600" s="62" t="s">
        <v>23</v>
      </c>
      <c r="C600" s="62"/>
      <c r="D600" s="62"/>
      <c r="E600" s="49">
        <v>0.71</v>
      </c>
      <c r="F600" s="40" t="s">
        <v>420</v>
      </c>
    </row>
    <row r="601" spans="1:6" ht="30" customHeight="1" x14ac:dyDescent="0.35">
      <c r="A601" s="26">
        <v>42916</v>
      </c>
      <c r="B601" s="62" t="s">
        <v>23</v>
      </c>
      <c r="C601" s="62"/>
      <c r="D601" s="62"/>
      <c r="E601" s="49">
        <v>0.83</v>
      </c>
      <c r="F601" s="40" t="s">
        <v>420</v>
      </c>
    </row>
    <row r="602" spans="1:6" ht="30" customHeight="1" x14ac:dyDescent="0.35">
      <c r="A602" s="26">
        <v>42916</v>
      </c>
      <c r="B602" s="19" t="s">
        <v>657</v>
      </c>
      <c r="C602" s="62"/>
      <c r="D602" s="62"/>
      <c r="E602" s="49">
        <v>1100</v>
      </c>
      <c r="F602" s="40" t="s">
        <v>420</v>
      </c>
    </row>
    <row r="603" spans="1:6" ht="30" customHeight="1" x14ac:dyDescent="0.35">
      <c r="A603" s="26">
        <v>42917</v>
      </c>
      <c r="B603" s="19" t="s">
        <v>658</v>
      </c>
      <c r="C603" s="62"/>
      <c r="D603" s="62"/>
      <c r="E603" s="49">
        <v>500</v>
      </c>
      <c r="F603" s="40" t="s">
        <v>420</v>
      </c>
    </row>
    <row r="604" spans="1:6" ht="30" customHeight="1" x14ac:dyDescent="0.35">
      <c r="A604" s="26">
        <v>42917</v>
      </c>
      <c r="B604" s="19" t="s">
        <v>662</v>
      </c>
      <c r="C604" s="62"/>
      <c r="D604" s="62"/>
      <c r="E604" s="49">
        <v>250</v>
      </c>
      <c r="F604" s="40" t="s">
        <v>66</v>
      </c>
    </row>
    <row r="605" spans="1:6" ht="30" customHeight="1" x14ac:dyDescent="0.35">
      <c r="A605" s="26">
        <v>42918</v>
      </c>
      <c r="B605" s="19" t="s">
        <v>663</v>
      </c>
      <c r="C605" s="62"/>
      <c r="D605" s="62"/>
      <c r="E605" s="49">
        <v>100</v>
      </c>
      <c r="F605" s="40" t="s">
        <v>66</v>
      </c>
    </row>
    <row r="606" spans="1:6" ht="30" customHeight="1" x14ac:dyDescent="0.35">
      <c r="A606" s="26">
        <v>42918</v>
      </c>
      <c r="B606" s="83" t="s">
        <v>659</v>
      </c>
      <c r="C606" s="62" t="s">
        <v>660</v>
      </c>
      <c r="D606" s="62"/>
      <c r="E606" s="49">
        <v>200</v>
      </c>
      <c r="F606" s="40" t="s">
        <v>420</v>
      </c>
    </row>
    <row r="607" spans="1:6" ht="30" customHeight="1" x14ac:dyDescent="0.35">
      <c r="A607" s="26">
        <v>42919</v>
      </c>
      <c r="B607" s="19" t="s">
        <v>666</v>
      </c>
      <c r="C607" s="62"/>
      <c r="D607" s="62"/>
      <c r="E607" s="49">
        <v>300</v>
      </c>
      <c r="F607" s="40" t="s">
        <v>66</v>
      </c>
    </row>
    <row r="608" spans="1:6" ht="28.5" customHeight="1" x14ac:dyDescent="0.35">
      <c r="A608" s="26">
        <v>42919</v>
      </c>
      <c r="B608" s="62" t="s">
        <v>23</v>
      </c>
      <c r="C608" s="62"/>
      <c r="D608" s="62"/>
      <c r="E608" s="49">
        <v>0.2</v>
      </c>
      <c r="F608" s="40" t="s">
        <v>420</v>
      </c>
    </row>
    <row r="609" spans="1:6" ht="28.5" customHeight="1" x14ac:dyDescent="0.35">
      <c r="A609" s="26">
        <v>42919</v>
      </c>
      <c r="B609" s="62" t="s">
        <v>23</v>
      </c>
      <c r="C609" s="62"/>
      <c r="D609" s="62"/>
      <c r="E609" s="49">
        <v>0.25</v>
      </c>
      <c r="F609" s="40" t="s">
        <v>420</v>
      </c>
    </row>
    <row r="610" spans="1:6" ht="28.5" customHeight="1" x14ac:dyDescent="0.35">
      <c r="A610" s="26">
        <v>42919</v>
      </c>
      <c r="B610" s="62" t="s">
        <v>23</v>
      </c>
      <c r="C610" s="62"/>
      <c r="D610" s="62"/>
      <c r="E610" s="49">
        <v>0.3</v>
      </c>
      <c r="F610" s="40" t="s">
        <v>420</v>
      </c>
    </row>
    <row r="611" spans="1:6" ht="28.5" customHeight="1" x14ac:dyDescent="0.35">
      <c r="A611" s="26">
        <v>42919</v>
      </c>
      <c r="B611" s="19" t="s">
        <v>664</v>
      </c>
      <c r="C611" s="62"/>
      <c r="D611" s="62"/>
      <c r="E611" s="49">
        <v>800</v>
      </c>
      <c r="F611" s="40" t="s">
        <v>420</v>
      </c>
    </row>
    <row r="612" spans="1:6" ht="28.5" customHeight="1" x14ac:dyDescent="0.35">
      <c r="A612" s="26">
        <v>42920</v>
      </c>
      <c r="B612" s="19" t="s">
        <v>667</v>
      </c>
      <c r="C612" s="62"/>
      <c r="D612" s="62"/>
      <c r="E612" s="49">
        <v>500</v>
      </c>
      <c r="F612" s="40" t="s">
        <v>66</v>
      </c>
    </row>
    <row r="613" spans="1:6" ht="28.5" customHeight="1" x14ac:dyDescent="0.35">
      <c r="A613" s="26">
        <v>42920</v>
      </c>
      <c r="B613" s="62" t="s">
        <v>23</v>
      </c>
      <c r="C613" s="62"/>
      <c r="D613" s="62"/>
      <c r="E613" s="49">
        <v>0.04</v>
      </c>
      <c r="F613" s="40" t="s">
        <v>420</v>
      </c>
    </row>
    <row r="614" spans="1:6" ht="28.5" customHeight="1" x14ac:dyDescent="0.35">
      <c r="A614" s="26">
        <v>42920</v>
      </c>
      <c r="B614" s="62" t="s">
        <v>23</v>
      </c>
      <c r="C614" s="62"/>
      <c r="D614" s="62"/>
      <c r="E614" s="49">
        <v>0.26</v>
      </c>
      <c r="F614" s="40" t="s">
        <v>420</v>
      </c>
    </row>
    <row r="615" spans="1:6" ht="28.5" customHeight="1" x14ac:dyDescent="0.35">
      <c r="A615" s="26">
        <v>42921</v>
      </c>
      <c r="B615" s="19" t="s">
        <v>668</v>
      </c>
      <c r="C615" s="62"/>
      <c r="D615" s="62"/>
      <c r="E615" s="49">
        <v>1000</v>
      </c>
      <c r="F615" s="40" t="s">
        <v>66</v>
      </c>
    </row>
    <row r="616" spans="1:6" ht="28.5" customHeight="1" x14ac:dyDescent="0.35">
      <c r="A616" s="26">
        <v>42921</v>
      </c>
      <c r="B616" s="62" t="s">
        <v>23</v>
      </c>
      <c r="C616" s="62"/>
      <c r="D616" s="62"/>
      <c r="E616" s="49">
        <v>0.04</v>
      </c>
      <c r="F616" s="40" t="s">
        <v>420</v>
      </c>
    </row>
    <row r="617" spans="1:6" ht="28.5" customHeight="1" x14ac:dyDescent="0.35">
      <c r="A617" s="26">
        <v>42921</v>
      </c>
      <c r="B617" s="62" t="s">
        <v>23</v>
      </c>
      <c r="C617" s="62"/>
      <c r="D617" s="62"/>
      <c r="E617" s="49">
        <v>0.18</v>
      </c>
      <c r="F617" s="40" t="s">
        <v>420</v>
      </c>
    </row>
    <row r="618" spans="1:6" ht="28.5" customHeight="1" x14ac:dyDescent="0.35">
      <c r="A618" s="26">
        <v>42921</v>
      </c>
      <c r="B618" s="62" t="s">
        <v>23</v>
      </c>
      <c r="C618" s="62"/>
      <c r="D618" s="62"/>
      <c r="E618" s="49">
        <v>0.19</v>
      </c>
      <c r="F618" s="40" t="s">
        <v>420</v>
      </c>
    </row>
    <row r="619" spans="1:6" ht="28.5" customHeight="1" x14ac:dyDescent="0.35">
      <c r="A619" s="26">
        <v>42921</v>
      </c>
      <c r="B619" s="62" t="s">
        <v>23</v>
      </c>
      <c r="C619" s="62"/>
      <c r="D619" s="62"/>
      <c r="E619" s="49">
        <v>0.2</v>
      </c>
      <c r="F619" s="40" t="s">
        <v>420</v>
      </c>
    </row>
    <row r="620" spans="1:6" ht="28.5" customHeight="1" x14ac:dyDescent="0.35">
      <c r="A620" s="26">
        <v>42921</v>
      </c>
      <c r="B620" s="62" t="s">
        <v>23</v>
      </c>
      <c r="C620" s="62"/>
      <c r="D620" s="62"/>
      <c r="E620" s="49">
        <v>0.21</v>
      </c>
      <c r="F620" s="40" t="s">
        <v>420</v>
      </c>
    </row>
    <row r="621" spans="1:6" ht="28.5" customHeight="1" x14ac:dyDescent="0.35">
      <c r="A621" s="26">
        <v>42921</v>
      </c>
      <c r="B621" s="62" t="s">
        <v>23</v>
      </c>
      <c r="C621" s="62"/>
      <c r="D621" s="62"/>
      <c r="E621" s="49">
        <v>0.68</v>
      </c>
      <c r="F621" s="40" t="s">
        <v>420</v>
      </c>
    </row>
    <row r="622" spans="1:6" ht="28.5" customHeight="1" x14ac:dyDescent="0.35">
      <c r="A622" s="26">
        <v>42922</v>
      </c>
      <c r="B622" s="62" t="s">
        <v>23</v>
      </c>
      <c r="C622" s="62"/>
      <c r="D622" s="62"/>
      <c r="E622" s="49">
        <v>0.08</v>
      </c>
      <c r="F622" s="40" t="s">
        <v>420</v>
      </c>
    </row>
    <row r="623" spans="1:6" ht="28.5" customHeight="1" x14ac:dyDescent="0.35">
      <c r="A623" s="26">
        <v>42922</v>
      </c>
      <c r="B623" s="62" t="s">
        <v>23</v>
      </c>
      <c r="C623" s="62"/>
      <c r="D623" s="62"/>
      <c r="E623" s="49">
        <v>0.09</v>
      </c>
      <c r="F623" s="40" t="s">
        <v>420</v>
      </c>
    </row>
    <row r="624" spans="1:6" ht="28.5" customHeight="1" x14ac:dyDescent="0.35">
      <c r="A624" s="26">
        <v>42922</v>
      </c>
      <c r="B624" s="62" t="s">
        <v>23</v>
      </c>
      <c r="C624" s="62"/>
      <c r="D624" s="62"/>
      <c r="E624" s="49">
        <v>0.12</v>
      </c>
      <c r="F624" s="40" t="s">
        <v>420</v>
      </c>
    </row>
    <row r="625" spans="1:6" ht="28.5" customHeight="1" x14ac:dyDescent="0.35">
      <c r="A625" s="26">
        <v>42922</v>
      </c>
      <c r="B625" s="62" t="s">
        <v>23</v>
      </c>
      <c r="C625" s="62"/>
      <c r="D625" s="62"/>
      <c r="E625" s="49">
        <v>0.17</v>
      </c>
      <c r="F625" s="40" t="s">
        <v>420</v>
      </c>
    </row>
    <row r="626" spans="1:6" ht="28.5" customHeight="1" x14ac:dyDescent="0.35">
      <c r="A626" s="26">
        <v>42922</v>
      </c>
      <c r="B626" s="62" t="s">
        <v>23</v>
      </c>
      <c r="C626" s="62"/>
      <c r="D626" s="62"/>
      <c r="E626" s="49">
        <v>0.46</v>
      </c>
      <c r="F626" s="40" t="s">
        <v>420</v>
      </c>
    </row>
    <row r="627" spans="1:6" ht="28.5" customHeight="1" x14ac:dyDescent="0.35">
      <c r="A627" s="26">
        <v>42922</v>
      </c>
      <c r="B627" s="62" t="s">
        <v>23</v>
      </c>
      <c r="C627" s="62"/>
      <c r="D627" s="62"/>
      <c r="E627" s="49">
        <v>0.49</v>
      </c>
      <c r="F627" s="40" t="s">
        <v>420</v>
      </c>
    </row>
    <row r="628" spans="1:6" ht="28.5" customHeight="1" x14ac:dyDescent="0.35">
      <c r="A628" s="26">
        <v>42922</v>
      </c>
      <c r="B628" s="62" t="s">
        <v>23</v>
      </c>
      <c r="C628" s="62"/>
      <c r="D628" s="62"/>
      <c r="E628" s="49">
        <v>0.8</v>
      </c>
      <c r="F628" s="40" t="s">
        <v>420</v>
      </c>
    </row>
    <row r="629" spans="1:6" ht="28.5" customHeight="1" x14ac:dyDescent="0.35">
      <c r="A629" s="26">
        <v>42922</v>
      </c>
      <c r="B629" s="19" t="s">
        <v>665</v>
      </c>
      <c r="C629" s="62"/>
      <c r="D629" s="62"/>
      <c r="E629" s="49">
        <v>1150</v>
      </c>
      <c r="F629" s="40" t="s">
        <v>420</v>
      </c>
    </row>
    <row r="630" spans="1:6" ht="28.5" customHeight="1" x14ac:dyDescent="0.35">
      <c r="A630" s="26">
        <v>42923</v>
      </c>
      <c r="B630" s="62" t="s">
        <v>23</v>
      </c>
      <c r="C630" s="62"/>
      <c r="D630" s="62"/>
      <c r="E630" s="49">
        <v>0.06</v>
      </c>
      <c r="F630" s="40" t="s">
        <v>420</v>
      </c>
    </row>
    <row r="631" spans="1:6" ht="28.5" customHeight="1" x14ac:dyDescent="0.35">
      <c r="A631" s="26">
        <v>42923</v>
      </c>
      <c r="B631" s="62" t="s">
        <v>23</v>
      </c>
      <c r="C631" s="62"/>
      <c r="D631" s="62"/>
      <c r="E631" s="49">
        <v>0.2</v>
      </c>
      <c r="F631" s="40" t="s">
        <v>420</v>
      </c>
    </row>
    <row r="632" spans="1:6" ht="28.5" customHeight="1" x14ac:dyDescent="0.35">
      <c r="A632" s="26">
        <v>42923</v>
      </c>
      <c r="B632" s="62" t="s">
        <v>23</v>
      </c>
      <c r="C632" s="62"/>
      <c r="D632" s="62"/>
      <c r="E632" s="49">
        <v>0.31</v>
      </c>
      <c r="F632" s="40" t="s">
        <v>420</v>
      </c>
    </row>
    <row r="633" spans="1:6" ht="28.5" customHeight="1" x14ac:dyDescent="0.35">
      <c r="A633" s="26">
        <v>42923</v>
      </c>
      <c r="B633" s="62" t="s">
        <v>469</v>
      </c>
      <c r="C633" s="62"/>
      <c r="D633" s="62"/>
      <c r="E633" s="49">
        <v>7723.85</v>
      </c>
      <c r="F633" s="40" t="s">
        <v>420</v>
      </c>
    </row>
    <row r="634" spans="1:6" ht="28.5" customHeight="1" x14ac:dyDescent="0.35">
      <c r="A634" s="26">
        <v>42924</v>
      </c>
      <c r="B634" s="19" t="s">
        <v>669</v>
      </c>
      <c r="C634" s="62"/>
      <c r="D634" s="62"/>
      <c r="E634" s="49">
        <v>500</v>
      </c>
      <c r="F634" s="40" t="s">
        <v>420</v>
      </c>
    </row>
    <row r="635" spans="1:6" ht="28.5" customHeight="1" x14ac:dyDescent="0.35">
      <c r="A635" s="26">
        <v>42926</v>
      </c>
      <c r="B635" s="62" t="s">
        <v>23</v>
      </c>
      <c r="C635" s="62"/>
      <c r="D635" s="62"/>
      <c r="E635" s="49">
        <v>0.19</v>
      </c>
      <c r="F635" s="40" t="s">
        <v>420</v>
      </c>
    </row>
    <row r="636" spans="1:6" ht="28.5" customHeight="1" x14ac:dyDescent="0.35">
      <c r="A636" s="26">
        <v>42926</v>
      </c>
      <c r="B636" s="62" t="s">
        <v>23</v>
      </c>
      <c r="C636" s="62"/>
      <c r="D636" s="62"/>
      <c r="E636" s="49">
        <v>0.22</v>
      </c>
      <c r="F636" s="40" t="s">
        <v>420</v>
      </c>
    </row>
    <row r="637" spans="1:6" ht="28.5" customHeight="1" x14ac:dyDescent="0.35">
      <c r="A637" s="26">
        <v>42926</v>
      </c>
      <c r="B637" s="62" t="s">
        <v>23</v>
      </c>
      <c r="C637" s="62"/>
      <c r="D637" s="62"/>
      <c r="E637" s="49">
        <v>0.23</v>
      </c>
      <c r="F637" s="40" t="s">
        <v>420</v>
      </c>
    </row>
    <row r="638" spans="1:6" ht="28.5" customHeight="1" x14ac:dyDescent="0.35">
      <c r="A638" s="26">
        <v>42926</v>
      </c>
      <c r="B638" s="62" t="s">
        <v>23</v>
      </c>
      <c r="C638" s="62"/>
      <c r="D638" s="62"/>
      <c r="E638" s="49">
        <v>0.26</v>
      </c>
      <c r="F638" s="40" t="s">
        <v>420</v>
      </c>
    </row>
    <row r="639" spans="1:6" ht="28.5" customHeight="1" x14ac:dyDescent="0.35">
      <c r="A639" s="26">
        <v>42926</v>
      </c>
      <c r="B639" s="62" t="s">
        <v>23</v>
      </c>
      <c r="C639" s="62"/>
      <c r="D639" s="62"/>
      <c r="E639" s="49">
        <v>0.42</v>
      </c>
      <c r="F639" s="40" t="s">
        <v>420</v>
      </c>
    </row>
    <row r="640" spans="1:6" ht="28.5" customHeight="1" x14ac:dyDescent="0.35">
      <c r="A640" s="26">
        <v>42926</v>
      </c>
      <c r="B640" s="62" t="s">
        <v>23</v>
      </c>
      <c r="C640" s="62"/>
      <c r="D640" s="62"/>
      <c r="E640" s="49">
        <v>0.46</v>
      </c>
      <c r="F640" s="40" t="s">
        <v>420</v>
      </c>
    </row>
    <row r="641" spans="1:6" ht="28.5" customHeight="1" x14ac:dyDescent="0.35">
      <c r="A641" s="26">
        <v>42926</v>
      </c>
      <c r="B641" s="62" t="s">
        <v>23</v>
      </c>
      <c r="C641" s="62"/>
      <c r="D641" s="62"/>
      <c r="E641" s="49">
        <v>0.53</v>
      </c>
      <c r="F641" s="40" t="s">
        <v>420</v>
      </c>
    </row>
    <row r="642" spans="1:6" ht="28.5" customHeight="1" x14ac:dyDescent="0.35">
      <c r="A642" s="26">
        <v>42926</v>
      </c>
      <c r="B642" s="62" t="s">
        <v>23</v>
      </c>
      <c r="C642" s="62"/>
      <c r="D642" s="62"/>
      <c r="E642" s="49">
        <v>0.6</v>
      </c>
      <c r="F642" s="40" t="s">
        <v>420</v>
      </c>
    </row>
    <row r="643" spans="1:6" ht="28.5" customHeight="1" x14ac:dyDescent="0.35">
      <c r="A643" s="26">
        <v>42926</v>
      </c>
      <c r="B643" s="62" t="s">
        <v>23</v>
      </c>
      <c r="C643" s="62"/>
      <c r="D643" s="62"/>
      <c r="E643" s="49">
        <v>0.81</v>
      </c>
      <c r="F643" s="40" t="s">
        <v>420</v>
      </c>
    </row>
    <row r="644" spans="1:6" ht="28.5" customHeight="1" x14ac:dyDescent="0.35">
      <c r="A644" s="26">
        <v>42926</v>
      </c>
      <c r="B644" s="62" t="s">
        <v>23</v>
      </c>
      <c r="C644" s="62"/>
      <c r="D644" s="62"/>
      <c r="E644" s="49">
        <v>0.86</v>
      </c>
      <c r="F644" s="40" t="s">
        <v>420</v>
      </c>
    </row>
    <row r="645" spans="1:6" ht="28.5" customHeight="1" x14ac:dyDescent="0.35">
      <c r="A645" s="26">
        <v>42926</v>
      </c>
      <c r="B645" s="62" t="s">
        <v>670</v>
      </c>
      <c r="C645" s="62"/>
      <c r="D645" s="62"/>
      <c r="E645" s="49">
        <v>10200</v>
      </c>
      <c r="F645" s="40" t="s">
        <v>420</v>
      </c>
    </row>
    <row r="646" spans="1:6" ht="50.5" customHeight="1" x14ac:dyDescent="0.35">
      <c r="A646" s="26">
        <v>42927</v>
      </c>
      <c r="B646" s="62" t="s">
        <v>673</v>
      </c>
      <c r="C646" s="62"/>
      <c r="D646" s="62"/>
      <c r="E646" s="49">
        <v>21183</v>
      </c>
      <c r="F646" s="40" t="s">
        <v>420</v>
      </c>
    </row>
    <row r="647" spans="1:6" ht="49.5" customHeight="1" x14ac:dyDescent="0.35">
      <c r="A647" s="26">
        <v>42927</v>
      </c>
      <c r="B647" s="62" t="s">
        <v>674</v>
      </c>
      <c r="C647" s="62"/>
      <c r="D647" s="62"/>
      <c r="E647" s="49">
        <v>8509</v>
      </c>
      <c r="F647" s="40" t="s">
        <v>420</v>
      </c>
    </row>
    <row r="648" spans="1:6" ht="49" customHeight="1" x14ac:dyDescent="0.35">
      <c r="A648" s="26">
        <v>42927</v>
      </c>
      <c r="B648" s="62" t="s">
        <v>675</v>
      </c>
      <c r="C648" s="62"/>
      <c r="D648" s="62"/>
      <c r="E648" s="49">
        <v>15111</v>
      </c>
      <c r="F648" s="40" t="s">
        <v>420</v>
      </c>
    </row>
    <row r="649" spans="1:6" ht="28.5" customHeight="1" x14ac:dyDescent="0.35">
      <c r="A649" s="26">
        <v>42927</v>
      </c>
      <c r="B649" s="62" t="s">
        <v>210</v>
      </c>
      <c r="C649" s="62" t="s">
        <v>34</v>
      </c>
      <c r="D649" s="62" t="s">
        <v>314</v>
      </c>
      <c r="E649" s="49">
        <v>2000</v>
      </c>
      <c r="F649" s="40" t="s">
        <v>420</v>
      </c>
    </row>
    <row r="650" spans="1:6" ht="28.5" customHeight="1" x14ac:dyDescent="0.35">
      <c r="A650" s="26">
        <v>42927</v>
      </c>
      <c r="B650" s="62" t="s">
        <v>23</v>
      </c>
      <c r="C650" s="62"/>
      <c r="D650" s="62"/>
      <c r="E650" s="49">
        <v>0.2</v>
      </c>
      <c r="F650" s="40" t="s">
        <v>420</v>
      </c>
    </row>
    <row r="651" spans="1:6" ht="28.5" customHeight="1" x14ac:dyDescent="0.35">
      <c r="A651" s="26">
        <v>42927</v>
      </c>
      <c r="B651" s="62" t="s">
        <v>23</v>
      </c>
      <c r="C651" s="62"/>
      <c r="D651" s="62"/>
      <c r="E651" s="49">
        <v>0.23</v>
      </c>
      <c r="F651" s="40" t="s">
        <v>420</v>
      </c>
    </row>
    <row r="652" spans="1:6" ht="28.5" customHeight="1" x14ac:dyDescent="0.35">
      <c r="A652" s="26">
        <v>42927</v>
      </c>
      <c r="B652" s="62" t="s">
        <v>23</v>
      </c>
      <c r="C652" s="62"/>
      <c r="D652" s="62"/>
      <c r="E652" s="49">
        <v>0.24</v>
      </c>
      <c r="F652" s="40" t="s">
        <v>420</v>
      </c>
    </row>
    <row r="653" spans="1:6" ht="28.5" customHeight="1" x14ac:dyDescent="0.35">
      <c r="A653" s="26">
        <v>42927</v>
      </c>
      <c r="B653" s="62" t="s">
        <v>23</v>
      </c>
      <c r="C653" s="62"/>
      <c r="D653" s="62"/>
      <c r="E653" s="49">
        <v>0.36</v>
      </c>
      <c r="F653" s="40" t="s">
        <v>420</v>
      </c>
    </row>
    <row r="654" spans="1:6" ht="28.5" customHeight="1" x14ac:dyDescent="0.35">
      <c r="A654" s="26">
        <v>42927</v>
      </c>
      <c r="B654" s="62" t="s">
        <v>23</v>
      </c>
      <c r="C654" s="62"/>
      <c r="D654" s="62"/>
      <c r="E654" s="49">
        <v>0.4</v>
      </c>
      <c r="F654" s="40" t="s">
        <v>420</v>
      </c>
    </row>
    <row r="655" spans="1:6" ht="28.5" customHeight="1" x14ac:dyDescent="0.35">
      <c r="A655" s="26">
        <v>42927</v>
      </c>
      <c r="B655" s="62" t="s">
        <v>23</v>
      </c>
      <c r="C655" s="62"/>
      <c r="D655" s="62"/>
      <c r="E655" s="49">
        <v>0.44</v>
      </c>
      <c r="F655" s="40" t="s">
        <v>420</v>
      </c>
    </row>
    <row r="656" spans="1:6" ht="28.5" customHeight="1" x14ac:dyDescent="0.35">
      <c r="A656" s="26">
        <v>42927</v>
      </c>
      <c r="B656" s="62" t="s">
        <v>23</v>
      </c>
      <c r="C656" s="62"/>
      <c r="D656" s="62"/>
      <c r="E656" s="49">
        <v>0.5</v>
      </c>
      <c r="F656" s="40" t="s">
        <v>420</v>
      </c>
    </row>
    <row r="657" spans="1:6" ht="28.5" customHeight="1" x14ac:dyDescent="0.35">
      <c r="A657" s="26">
        <v>42927</v>
      </c>
      <c r="B657" s="62" t="s">
        <v>23</v>
      </c>
      <c r="C657" s="62"/>
      <c r="D657" s="62"/>
      <c r="E657" s="49">
        <v>0.83</v>
      </c>
      <c r="F657" s="40" t="s">
        <v>420</v>
      </c>
    </row>
    <row r="658" spans="1:6" ht="28.5" customHeight="1" x14ac:dyDescent="0.35">
      <c r="A658" s="26">
        <v>42927</v>
      </c>
      <c r="B658" s="19" t="s">
        <v>676</v>
      </c>
      <c r="C658" s="62"/>
      <c r="D658" s="62"/>
      <c r="E658" s="49">
        <v>1000</v>
      </c>
      <c r="F658" s="40" t="s">
        <v>420</v>
      </c>
    </row>
    <row r="659" spans="1:6" ht="28.5" customHeight="1" x14ac:dyDescent="0.35">
      <c r="A659" s="26">
        <v>42928</v>
      </c>
      <c r="B659" s="62" t="s">
        <v>23</v>
      </c>
      <c r="C659" s="62"/>
      <c r="D659" s="62"/>
      <c r="E659" s="49">
        <v>7.0000000000000007E-2</v>
      </c>
      <c r="F659" s="40" t="s">
        <v>420</v>
      </c>
    </row>
    <row r="660" spans="1:6" ht="28.5" customHeight="1" x14ac:dyDescent="0.35">
      <c r="A660" s="26">
        <v>42928</v>
      </c>
      <c r="B660" s="62" t="s">
        <v>23</v>
      </c>
      <c r="C660" s="62"/>
      <c r="D660" s="62"/>
      <c r="E660" s="49">
        <v>0.2</v>
      </c>
      <c r="F660" s="40" t="s">
        <v>420</v>
      </c>
    </row>
    <row r="661" spans="1:6" ht="28.5" customHeight="1" x14ac:dyDescent="0.35">
      <c r="A661" s="26">
        <v>42928</v>
      </c>
      <c r="B661" s="62" t="s">
        <v>23</v>
      </c>
      <c r="C661" s="62"/>
      <c r="D661" s="62"/>
      <c r="E661" s="49">
        <v>0.2</v>
      </c>
      <c r="F661" s="40" t="s">
        <v>420</v>
      </c>
    </row>
    <row r="662" spans="1:6" ht="28.5" customHeight="1" x14ac:dyDescent="0.35">
      <c r="A662" s="26">
        <v>42928</v>
      </c>
      <c r="B662" s="62" t="s">
        <v>23</v>
      </c>
      <c r="C662" s="62"/>
      <c r="D662" s="62"/>
      <c r="E662" s="49">
        <v>0.28000000000000003</v>
      </c>
      <c r="F662" s="40" t="s">
        <v>420</v>
      </c>
    </row>
    <row r="663" spans="1:6" ht="28.5" customHeight="1" x14ac:dyDescent="0.35">
      <c r="A663" s="26">
        <v>42928</v>
      </c>
      <c r="B663" s="62" t="s">
        <v>23</v>
      </c>
      <c r="C663" s="62"/>
      <c r="D663" s="62"/>
      <c r="E663" s="49">
        <v>0.39</v>
      </c>
      <c r="F663" s="40" t="s">
        <v>420</v>
      </c>
    </row>
    <row r="664" spans="1:6" ht="29.5" customHeight="1" x14ac:dyDescent="0.35">
      <c r="A664" s="26">
        <v>42928</v>
      </c>
      <c r="B664" s="62" t="s">
        <v>23</v>
      </c>
      <c r="C664" s="62"/>
      <c r="D664" s="62"/>
      <c r="E664" s="49">
        <v>0.49</v>
      </c>
      <c r="F664" s="40" t="s">
        <v>420</v>
      </c>
    </row>
    <row r="665" spans="1:6" ht="28.5" customHeight="1" x14ac:dyDescent="0.35">
      <c r="A665" s="26">
        <v>42928</v>
      </c>
      <c r="B665" s="62" t="s">
        <v>23</v>
      </c>
      <c r="C665" s="62"/>
      <c r="D665" s="62"/>
      <c r="E665" s="49">
        <v>0.55000000000000004</v>
      </c>
      <c r="F665" s="40" t="s">
        <v>420</v>
      </c>
    </row>
    <row r="666" spans="1:6" ht="28.5" customHeight="1" x14ac:dyDescent="0.35">
      <c r="A666" s="26">
        <v>42928</v>
      </c>
      <c r="B666" s="62" t="s">
        <v>23</v>
      </c>
      <c r="C666" s="62"/>
      <c r="D666" s="62"/>
      <c r="E666" s="49">
        <v>1.0900000000000001</v>
      </c>
      <c r="F666" s="40" t="s">
        <v>420</v>
      </c>
    </row>
    <row r="667" spans="1:6" ht="28.5" customHeight="1" x14ac:dyDescent="0.35">
      <c r="A667" s="26">
        <v>42929</v>
      </c>
      <c r="B667" s="19" t="s">
        <v>677</v>
      </c>
      <c r="C667" s="62"/>
      <c r="D667" s="62"/>
      <c r="E667" s="49">
        <v>500</v>
      </c>
      <c r="F667" s="40" t="s">
        <v>66</v>
      </c>
    </row>
    <row r="668" spans="1:6" ht="28.5" customHeight="1" x14ac:dyDescent="0.35">
      <c r="A668" s="26">
        <v>42929</v>
      </c>
      <c r="B668" s="62" t="s">
        <v>23</v>
      </c>
      <c r="C668" s="62"/>
      <c r="D668" s="62"/>
      <c r="E668" s="49">
        <v>0.02</v>
      </c>
      <c r="F668" s="40" t="s">
        <v>420</v>
      </c>
    </row>
    <row r="669" spans="1:6" ht="28.5" customHeight="1" x14ac:dyDescent="0.35">
      <c r="A669" s="26">
        <v>42929</v>
      </c>
      <c r="B669" s="62" t="s">
        <v>23</v>
      </c>
      <c r="C669" s="62"/>
      <c r="D669" s="62"/>
      <c r="E669" s="49">
        <v>0.04</v>
      </c>
      <c r="F669" s="40" t="s">
        <v>420</v>
      </c>
    </row>
    <row r="670" spans="1:6" ht="28.5" customHeight="1" x14ac:dyDescent="0.35">
      <c r="A670" s="26">
        <v>42929</v>
      </c>
      <c r="B670" s="62" t="s">
        <v>23</v>
      </c>
      <c r="C670" s="62"/>
      <c r="D670" s="62"/>
      <c r="E670" s="49">
        <v>0.43</v>
      </c>
      <c r="F670" s="40" t="s">
        <v>420</v>
      </c>
    </row>
    <row r="671" spans="1:6" ht="28.5" customHeight="1" x14ac:dyDescent="0.35">
      <c r="A671" s="26">
        <v>42929</v>
      </c>
      <c r="B671" s="19" t="s">
        <v>678</v>
      </c>
      <c r="C671" s="62"/>
      <c r="D671" s="62"/>
      <c r="E671" s="49">
        <v>1200</v>
      </c>
      <c r="F671" s="40" t="s">
        <v>66</v>
      </c>
    </row>
    <row r="672" spans="1:6" ht="28.5" customHeight="1" x14ac:dyDescent="0.35">
      <c r="A672" s="26">
        <v>42929</v>
      </c>
      <c r="B672" s="19" t="s">
        <v>700</v>
      </c>
      <c r="C672" s="62"/>
      <c r="D672" s="62"/>
      <c r="E672" s="49">
        <v>300</v>
      </c>
      <c r="F672" s="40" t="s">
        <v>66</v>
      </c>
    </row>
    <row r="673" spans="1:6" ht="28.5" customHeight="1" x14ac:dyDescent="0.35">
      <c r="A673" s="26">
        <v>42930</v>
      </c>
      <c r="B673" s="19" t="s">
        <v>701</v>
      </c>
      <c r="C673" s="62"/>
      <c r="D673" s="62"/>
      <c r="E673" s="49">
        <v>500</v>
      </c>
      <c r="F673" s="40" t="s">
        <v>66</v>
      </c>
    </row>
    <row r="674" spans="1:6" ht="28.5" customHeight="1" x14ac:dyDescent="0.35">
      <c r="A674" s="26">
        <v>42930</v>
      </c>
      <c r="B674" s="62" t="s">
        <v>23</v>
      </c>
      <c r="C674" s="62"/>
      <c r="D674" s="62"/>
      <c r="E674" s="49">
        <v>0.1</v>
      </c>
      <c r="F674" s="40" t="s">
        <v>420</v>
      </c>
    </row>
    <row r="675" spans="1:6" ht="28.5" customHeight="1" x14ac:dyDescent="0.35">
      <c r="A675" s="26">
        <v>42930</v>
      </c>
      <c r="B675" s="62" t="s">
        <v>23</v>
      </c>
      <c r="C675" s="62"/>
      <c r="D675" s="62"/>
      <c r="E675" s="49">
        <v>0.32</v>
      </c>
      <c r="F675" s="40" t="s">
        <v>420</v>
      </c>
    </row>
    <row r="676" spans="1:6" ht="28.5" customHeight="1" x14ac:dyDescent="0.35">
      <c r="A676" s="26">
        <v>42930</v>
      </c>
      <c r="B676" s="62" t="s">
        <v>23</v>
      </c>
      <c r="C676" s="62"/>
      <c r="D676" s="62"/>
      <c r="E676" s="49">
        <v>0.38</v>
      </c>
      <c r="F676" s="40" t="s">
        <v>420</v>
      </c>
    </row>
    <row r="677" spans="1:6" ht="28.5" customHeight="1" x14ac:dyDescent="0.35">
      <c r="A677" s="26">
        <v>42930</v>
      </c>
      <c r="B677" s="62" t="s">
        <v>23</v>
      </c>
      <c r="C677" s="62"/>
      <c r="D677" s="62"/>
      <c r="E677" s="49">
        <v>0.42</v>
      </c>
      <c r="F677" s="40" t="s">
        <v>420</v>
      </c>
    </row>
    <row r="678" spans="1:6" ht="28.5" customHeight="1" x14ac:dyDescent="0.35">
      <c r="A678" s="26">
        <v>42930</v>
      </c>
      <c r="B678" s="62" t="s">
        <v>23</v>
      </c>
      <c r="C678" s="62"/>
      <c r="D678" s="62"/>
      <c r="E678" s="49">
        <v>0.48</v>
      </c>
      <c r="F678" s="40" t="s">
        <v>420</v>
      </c>
    </row>
    <row r="679" spans="1:6" ht="28.5" customHeight="1" x14ac:dyDescent="0.35">
      <c r="A679" s="26">
        <v>42930</v>
      </c>
      <c r="B679" s="62" t="s">
        <v>23</v>
      </c>
      <c r="C679" s="62"/>
      <c r="D679" s="62"/>
      <c r="E679" s="49">
        <v>2.5</v>
      </c>
      <c r="F679" s="40" t="s">
        <v>420</v>
      </c>
    </row>
    <row r="680" spans="1:6" ht="28.5" customHeight="1" x14ac:dyDescent="0.35">
      <c r="A680" s="26">
        <v>42933</v>
      </c>
      <c r="B680" s="62" t="s">
        <v>23</v>
      </c>
      <c r="C680" s="62"/>
      <c r="D680" s="62"/>
      <c r="E680" s="49">
        <v>0.09</v>
      </c>
      <c r="F680" s="40" t="s">
        <v>420</v>
      </c>
    </row>
    <row r="681" spans="1:6" ht="28.5" customHeight="1" x14ac:dyDescent="0.35">
      <c r="A681" s="26">
        <v>42933</v>
      </c>
      <c r="B681" s="62" t="s">
        <v>23</v>
      </c>
      <c r="C681" s="62"/>
      <c r="D681" s="62"/>
      <c r="E681" s="49">
        <v>0.39</v>
      </c>
      <c r="F681" s="40" t="s">
        <v>420</v>
      </c>
    </row>
    <row r="682" spans="1:6" ht="28.5" customHeight="1" x14ac:dyDescent="0.35">
      <c r="A682" s="26">
        <v>42933</v>
      </c>
      <c r="B682" s="62" t="s">
        <v>23</v>
      </c>
      <c r="C682" s="62"/>
      <c r="D682" s="62"/>
      <c r="E682" s="49">
        <v>0.46</v>
      </c>
      <c r="F682" s="40" t="s">
        <v>420</v>
      </c>
    </row>
    <row r="683" spans="1:6" ht="28.5" customHeight="1" x14ac:dyDescent="0.35">
      <c r="A683" s="26">
        <v>42933</v>
      </c>
      <c r="B683" s="62" t="s">
        <v>23</v>
      </c>
      <c r="C683" s="62"/>
      <c r="D683" s="62"/>
      <c r="E683" s="49">
        <v>0.53</v>
      </c>
      <c r="F683" s="40" t="s">
        <v>420</v>
      </c>
    </row>
    <row r="684" spans="1:6" ht="28.5" customHeight="1" x14ac:dyDescent="0.35">
      <c r="A684" s="26">
        <v>42933</v>
      </c>
      <c r="B684" s="62" t="s">
        <v>23</v>
      </c>
      <c r="C684" s="62"/>
      <c r="D684" s="62"/>
      <c r="E684" s="49">
        <v>0.62</v>
      </c>
      <c r="F684" s="40" t="s">
        <v>420</v>
      </c>
    </row>
    <row r="685" spans="1:6" ht="28.5" customHeight="1" x14ac:dyDescent="0.35">
      <c r="A685" s="26">
        <v>42933</v>
      </c>
      <c r="B685" s="62" t="s">
        <v>23</v>
      </c>
      <c r="C685" s="62"/>
      <c r="D685" s="62"/>
      <c r="E685" s="49">
        <v>0.7</v>
      </c>
      <c r="F685" s="40" t="s">
        <v>420</v>
      </c>
    </row>
    <row r="686" spans="1:6" ht="28.5" customHeight="1" x14ac:dyDescent="0.35">
      <c r="A686" s="26">
        <v>42933</v>
      </c>
      <c r="B686" s="62" t="s">
        <v>23</v>
      </c>
      <c r="C686" s="62"/>
      <c r="D686" s="62"/>
      <c r="E686" s="49">
        <v>1</v>
      </c>
      <c r="F686" s="40" t="s">
        <v>420</v>
      </c>
    </row>
    <row r="687" spans="1:6" ht="28.5" customHeight="1" x14ac:dyDescent="0.35">
      <c r="A687" s="26">
        <v>42933</v>
      </c>
      <c r="B687" s="62" t="s">
        <v>679</v>
      </c>
      <c r="C687" s="62" t="s">
        <v>34</v>
      </c>
      <c r="D687" s="62" t="s">
        <v>22</v>
      </c>
      <c r="E687" s="49">
        <v>83.75</v>
      </c>
      <c r="F687" s="40" t="s">
        <v>420</v>
      </c>
    </row>
    <row r="688" spans="1:6" ht="28.5" customHeight="1" x14ac:dyDescent="0.35">
      <c r="A688" s="26">
        <v>42933</v>
      </c>
      <c r="B688" s="62" t="s">
        <v>680</v>
      </c>
      <c r="C688" s="62" t="s">
        <v>400</v>
      </c>
      <c r="D688" s="62" t="s">
        <v>681</v>
      </c>
      <c r="E688" s="49">
        <v>300</v>
      </c>
      <c r="F688" s="40" t="s">
        <v>420</v>
      </c>
    </row>
    <row r="689" spans="1:6" ht="28.5" customHeight="1" x14ac:dyDescent="0.35">
      <c r="A689" s="26">
        <v>42933</v>
      </c>
      <c r="B689" s="62" t="s">
        <v>345</v>
      </c>
      <c r="C689" s="62" t="s">
        <v>16</v>
      </c>
      <c r="D689" s="62" t="s">
        <v>346</v>
      </c>
      <c r="E689" s="49">
        <v>500</v>
      </c>
      <c r="F689" s="40" t="s">
        <v>420</v>
      </c>
    </row>
    <row r="690" spans="1:6" ht="28.5" customHeight="1" x14ac:dyDescent="0.35">
      <c r="A690" s="26">
        <v>42933</v>
      </c>
      <c r="B690" s="62" t="s">
        <v>345</v>
      </c>
      <c r="C690" s="62" t="s">
        <v>16</v>
      </c>
      <c r="D690" s="62" t="s">
        <v>346</v>
      </c>
      <c r="E690" s="49">
        <v>500</v>
      </c>
      <c r="F690" s="40" t="s">
        <v>682</v>
      </c>
    </row>
    <row r="691" spans="1:6" ht="28.5" customHeight="1" x14ac:dyDescent="0.35">
      <c r="A691" s="26">
        <v>42933</v>
      </c>
      <c r="B691" s="19" t="s">
        <v>683</v>
      </c>
      <c r="C691" s="62"/>
      <c r="D691" s="62"/>
      <c r="E691" s="49">
        <v>1600</v>
      </c>
      <c r="F691" s="40" t="s">
        <v>420</v>
      </c>
    </row>
    <row r="692" spans="1:6" ht="28.5" customHeight="1" x14ac:dyDescent="0.35">
      <c r="A692" s="26">
        <v>42933</v>
      </c>
      <c r="B692" s="19" t="s">
        <v>683</v>
      </c>
      <c r="C692" s="62"/>
      <c r="D692" s="62"/>
      <c r="E692" s="49">
        <v>2000</v>
      </c>
      <c r="F692" s="40" t="s">
        <v>684</v>
      </c>
    </row>
    <row r="693" spans="1:6" ht="28.5" customHeight="1" x14ac:dyDescent="0.35">
      <c r="A693" s="26">
        <v>42933</v>
      </c>
      <c r="B693" s="62" t="s">
        <v>688</v>
      </c>
      <c r="C693" s="62"/>
      <c r="D693" s="62"/>
      <c r="E693" s="49">
        <v>300</v>
      </c>
      <c r="F693" s="40" t="s">
        <v>687</v>
      </c>
    </row>
    <row r="694" spans="1:6" ht="28.5" customHeight="1" x14ac:dyDescent="0.35">
      <c r="A694" s="26">
        <v>42934</v>
      </c>
      <c r="B694" s="62" t="s">
        <v>23</v>
      </c>
      <c r="C694" s="62"/>
      <c r="D694" s="62"/>
      <c r="E694" s="49">
        <v>0.01</v>
      </c>
      <c r="F694" s="40" t="s">
        <v>420</v>
      </c>
    </row>
    <row r="695" spans="1:6" ht="28.5" customHeight="1" x14ac:dyDescent="0.35">
      <c r="A695" s="26">
        <v>42934</v>
      </c>
      <c r="B695" s="62" t="s">
        <v>23</v>
      </c>
      <c r="C695" s="62"/>
      <c r="D695" s="62"/>
      <c r="E695" s="49">
        <v>0.06</v>
      </c>
      <c r="F695" s="40" t="s">
        <v>420</v>
      </c>
    </row>
    <row r="696" spans="1:6" ht="28.5" customHeight="1" x14ac:dyDescent="0.35">
      <c r="A696" s="26">
        <v>42934</v>
      </c>
      <c r="B696" s="62" t="s">
        <v>23</v>
      </c>
      <c r="C696" s="62"/>
      <c r="D696" s="62"/>
      <c r="E696" s="49">
        <v>0.33</v>
      </c>
      <c r="F696" s="40" t="s">
        <v>420</v>
      </c>
    </row>
    <row r="697" spans="1:6" ht="28.5" customHeight="1" x14ac:dyDescent="0.35">
      <c r="A697" s="26">
        <v>42934</v>
      </c>
      <c r="B697" s="62" t="s">
        <v>23</v>
      </c>
      <c r="C697" s="62"/>
      <c r="D697" s="62"/>
      <c r="E697" s="49">
        <v>0.39</v>
      </c>
      <c r="F697" s="40" t="s">
        <v>420</v>
      </c>
    </row>
    <row r="698" spans="1:6" ht="28.5" customHeight="1" x14ac:dyDescent="0.35">
      <c r="A698" s="26">
        <v>42934</v>
      </c>
      <c r="B698" s="62" t="s">
        <v>23</v>
      </c>
      <c r="C698" s="62"/>
      <c r="D698" s="62"/>
      <c r="E698" s="49">
        <v>0.4</v>
      </c>
      <c r="F698" s="40" t="s">
        <v>420</v>
      </c>
    </row>
    <row r="699" spans="1:6" ht="28.5" customHeight="1" x14ac:dyDescent="0.35">
      <c r="A699" s="26">
        <v>42934</v>
      </c>
      <c r="B699" s="62" t="s">
        <v>23</v>
      </c>
      <c r="C699" s="62"/>
      <c r="D699" s="62"/>
      <c r="E699" s="49">
        <v>0.5</v>
      </c>
      <c r="F699" s="40" t="s">
        <v>420</v>
      </c>
    </row>
    <row r="700" spans="1:6" ht="28.5" customHeight="1" x14ac:dyDescent="0.35">
      <c r="A700" s="26">
        <v>42934</v>
      </c>
      <c r="B700" s="62" t="s">
        <v>23</v>
      </c>
      <c r="C700" s="62"/>
      <c r="D700" s="62"/>
      <c r="E700" s="49">
        <v>0.99</v>
      </c>
      <c r="F700" s="40" t="s">
        <v>420</v>
      </c>
    </row>
    <row r="701" spans="1:6" ht="28.5" customHeight="1" x14ac:dyDescent="0.35">
      <c r="A701" s="26">
        <v>42934</v>
      </c>
      <c r="B701" s="62" t="s">
        <v>689</v>
      </c>
      <c r="C701" s="62"/>
      <c r="D701" s="62"/>
      <c r="E701" s="49">
        <v>100</v>
      </c>
      <c r="F701" s="40" t="s">
        <v>687</v>
      </c>
    </row>
    <row r="702" spans="1:6" ht="28.5" customHeight="1" x14ac:dyDescent="0.35">
      <c r="A702" s="26">
        <v>42935</v>
      </c>
      <c r="B702" s="62" t="s">
        <v>23</v>
      </c>
      <c r="C702" s="62"/>
      <c r="D702" s="62"/>
      <c r="E702" s="49">
        <v>0.3</v>
      </c>
      <c r="F702" s="40" t="s">
        <v>420</v>
      </c>
    </row>
    <row r="703" spans="1:6" ht="28.5" customHeight="1" x14ac:dyDescent="0.35">
      <c r="A703" s="26">
        <v>42935</v>
      </c>
      <c r="B703" s="62" t="s">
        <v>23</v>
      </c>
      <c r="C703" s="62"/>
      <c r="D703" s="62"/>
      <c r="E703" s="49">
        <v>0.31</v>
      </c>
      <c r="F703" s="40" t="s">
        <v>420</v>
      </c>
    </row>
    <row r="704" spans="1:6" ht="28.5" customHeight="1" x14ac:dyDescent="0.35">
      <c r="A704" s="26">
        <v>42935</v>
      </c>
      <c r="B704" s="62" t="s">
        <v>23</v>
      </c>
      <c r="C704" s="62"/>
      <c r="D704" s="62"/>
      <c r="E704" s="49">
        <v>0.4</v>
      </c>
      <c r="F704" s="40" t="s">
        <v>420</v>
      </c>
    </row>
    <row r="705" spans="1:6" ht="28.5" customHeight="1" x14ac:dyDescent="0.35">
      <c r="A705" s="26">
        <v>42935</v>
      </c>
      <c r="B705" s="62" t="s">
        <v>23</v>
      </c>
      <c r="C705" s="62"/>
      <c r="D705" s="62"/>
      <c r="E705" s="49">
        <v>0.48</v>
      </c>
      <c r="F705" s="40" t="s">
        <v>420</v>
      </c>
    </row>
    <row r="706" spans="1:6" ht="28.5" customHeight="1" x14ac:dyDescent="0.35">
      <c r="A706" s="26">
        <v>42935</v>
      </c>
      <c r="B706" s="62" t="s">
        <v>23</v>
      </c>
      <c r="C706" s="62"/>
      <c r="D706" s="62"/>
      <c r="E706" s="49">
        <v>0.56000000000000005</v>
      </c>
      <c r="F706" s="40" t="s">
        <v>420</v>
      </c>
    </row>
    <row r="707" spans="1:6" ht="28.5" customHeight="1" x14ac:dyDescent="0.35">
      <c r="A707" s="26">
        <v>42935</v>
      </c>
      <c r="B707" s="62" t="s">
        <v>23</v>
      </c>
      <c r="C707" s="62"/>
      <c r="D707" s="62"/>
      <c r="E707" s="49">
        <v>0.59</v>
      </c>
      <c r="F707" s="40" t="s">
        <v>420</v>
      </c>
    </row>
    <row r="708" spans="1:6" ht="28.5" customHeight="1" x14ac:dyDescent="0.35">
      <c r="A708" s="26">
        <v>42935</v>
      </c>
      <c r="B708" s="62" t="s">
        <v>23</v>
      </c>
      <c r="C708" s="62"/>
      <c r="D708" s="62"/>
      <c r="E708" s="49">
        <v>0.85</v>
      </c>
      <c r="F708" s="40" t="s">
        <v>420</v>
      </c>
    </row>
    <row r="709" spans="1:6" ht="28.5" customHeight="1" x14ac:dyDescent="0.35">
      <c r="A709" s="26">
        <v>42935</v>
      </c>
      <c r="B709" s="19" t="s">
        <v>693</v>
      </c>
      <c r="C709" s="62"/>
      <c r="D709" s="62"/>
      <c r="E709" s="49">
        <v>1108.9000000000001</v>
      </c>
      <c r="F709" s="40" t="s">
        <v>420</v>
      </c>
    </row>
    <row r="710" spans="1:6" ht="28.5" customHeight="1" x14ac:dyDescent="0.35">
      <c r="A710" s="26">
        <v>42935</v>
      </c>
      <c r="B710" s="19" t="s">
        <v>693</v>
      </c>
      <c r="C710" s="62"/>
      <c r="D710" s="62"/>
      <c r="E710" s="49">
        <f>5670.84-E709</f>
        <v>4561.9400000000005</v>
      </c>
      <c r="F710" s="40" t="s">
        <v>593</v>
      </c>
    </row>
    <row r="711" spans="1:6" ht="28.5" customHeight="1" x14ac:dyDescent="0.35">
      <c r="A711" s="26">
        <v>42935</v>
      </c>
      <c r="B711" s="19" t="s">
        <v>694</v>
      </c>
      <c r="C711" s="62"/>
      <c r="D711" s="62"/>
      <c r="E711" s="49">
        <v>1200</v>
      </c>
      <c r="F711" s="40" t="s">
        <v>593</v>
      </c>
    </row>
    <row r="712" spans="1:6" ht="28.5" customHeight="1" x14ac:dyDescent="0.35">
      <c r="A712" s="26">
        <v>42935</v>
      </c>
      <c r="B712" s="62" t="s">
        <v>695</v>
      </c>
      <c r="C712" s="62" t="s">
        <v>696</v>
      </c>
      <c r="D712" s="62"/>
      <c r="E712" s="49">
        <v>100</v>
      </c>
      <c r="F712" s="40" t="s">
        <v>697</v>
      </c>
    </row>
    <row r="713" spans="1:6" ht="28.5" customHeight="1" x14ac:dyDescent="0.35">
      <c r="A713" s="26">
        <v>42936</v>
      </c>
      <c r="B713" s="62" t="s">
        <v>23</v>
      </c>
      <c r="C713" s="62"/>
      <c r="D713" s="62"/>
      <c r="E713" s="49">
        <v>0.08</v>
      </c>
      <c r="F713" s="40" t="s">
        <v>593</v>
      </c>
    </row>
    <row r="714" spans="1:6" ht="28.5" customHeight="1" x14ac:dyDescent="0.35">
      <c r="A714" s="26">
        <v>42936</v>
      </c>
      <c r="B714" s="62" t="s">
        <v>23</v>
      </c>
      <c r="C714" s="62"/>
      <c r="D714" s="62"/>
      <c r="E714" s="49">
        <v>0.1</v>
      </c>
      <c r="F714" s="40" t="s">
        <v>593</v>
      </c>
    </row>
    <row r="715" spans="1:6" ht="28.5" customHeight="1" x14ac:dyDescent="0.35">
      <c r="A715" s="26">
        <v>42936</v>
      </c>
      <c r="B715" s="62" t="s">
        <v>23</v>
      </c>
      <c r="C715" s="62"/>
      <c r="D715" s="62"/>
      <c r="E715" s="49">
        <v>0.41</v>
      </c>
      <c r="F715" s="40" t="s">
        <v>593</v>
      </c>
    </row>
    <row r="716" spans="1:6" ht="28.5" customHeight="1" x14ac:dyDescent="0.35">
      <c r="A716" s="26">
        <v>42936</v>
      </c>
      <c r="B716" s="62" t="s">
        <v>23</v>
      </c>
      <c r="C716" s="62"/>
      <c r="D716" s="62"/>
      <c r="E716" s="49">
        <v>0.5</v>
      </c>
      <c r="F716" s="40" t="s">
        <v>593</v>
      </c>
    </row>
    <row r="717" spans="1:6" ht="28.5" customHeight="1" x14ac:dyDescent="0.35">
      <c r="A717" s="26">
        <v>42936</v>
      </c>
      <c r="B717" s="62" t="s">
        <v>23</v>
      </c>
      <c r="C717" s="62"/>
      <c r="D717" s="62"/>
      <c r="E717" s="49">
        <v>0.75</v>
      </c>
      <c r="F717" s="40" t="s">
        <v>593</v>
      </c>
    </row>
    <row r="718" spans="1:6" ht="28.5" customHeight="1" x14ac:dyDescent="0.35">
      <c r="A718" s="26">
        <v>42936</v>
      </c>
      <c r="B718" s="62" t="s">
        <v>23</v>
      </c>
      <c r="C718" s="62"/>
      <c r="D718" s="62"/>
      <c r="E718" s="49">
        <v>0.89</v>
      </c>
      <c r="F718" s="40" t="s">
        <v>593</v>
      </c>
    </row>
    <row r="719" spans="1:6" ht="28.5" customHeight="1" x14ac:dyDescent="0.35">
      <c r="A719" s="26">
        <v>42936</v>
      </c>
      <c r="B719" s="62" t="s">
        <v>23</v>
      </c>
      <c r="C719" s="62"/>
      <c r="D719" s="62"/>
      <c r="E719" s="49">
        <v>0.92</v>
      </c>
      <c r="F719" s="40" t="s">
        <v>593</v>
      </c>
    </row>
    <row r="720" spans="1:6" ht="28.5" customHeight="1" x14ac:dyDescent="0.35">
      <c r="A720" s="26">
        <v>42936</v>
      </c>
      <c r="B720" s="62" t="s">
        <v>23</v>
      </c>
      <c r="C720" s="62"/>
      <c r="D720" s="62"/>
      <c r="E720" s="49">
        <v>1.71</v>
      </c>
      <c r="F720" s="40" t="s">
        <v>593</v>
      </c>
    </row>
    <row r="721" spans="1:6" ht="28.5" customHeight="1" x14ac:dyDescent="0.35">
      <c r="A721" s="26">
        <v>42937</v>
      </c>
      <c r="B721" s="62" t="s">
        <v>23</v>
      </c>
      <c r="C721" s="62"/>
      <c r="D721" s="62"/>
      <c r="E721" s="49">
        <v>0.02</v>
      </c>
      <c r="F721" s="40" t="s">
        <v>593</v>
      </c>
    </row>
    <row r="722" spans="1:6" ht="28.5" customHeight="1" x14ac:dyDescent="0.35">
      <c r="A722" s="26">
        <v>42937</v>
      </c>
      <c r="B722" s="62" t="s">
        <v>23</v>
      </c>
      <c r="C722" s="62"/>
      <c r="D722" s="62"/>
      <c r="E722" s="49">
        <v>0.02</v>
      </c>
      <c r="F722" s="40" t="s">
        <v>593</v>
      </c>
    </row>
    <row r="723" spans="1:6" ht="28.5" customHeight="1" x14ac:dyDescent="0.35">
      <c r="A723" s="26">
        <v>42937</v>
      </c>
      <c r="B723" s="62" t="s">
        <v>23</v>
      </c>
      <c r="C723" s="62"/>
      <c r="D723" s="62"/>
      <c r="E723" s="49">
        <v>0.25</v>
      </c>
      <c r="F723" s="40" t="s">
        <v>593</v>
      </c>
    </row>
    <row r="724" spans="1:6" ht="28.5" customHeight="1" x14ac:dyDescent="0.35">
      <c r="A724" s="26">
        <v>42937</v>
      </c>
      <c r="B724" s="62" t="s">
        <v>23</v>
      </c>
      <c r="C724" s="62"/>
      <c r="D724" s="62"/>
      <c r="E724" s="49">
        <v>0.28000000000000003</v>
      </c>
      <c r="F724" s="40" t="s">
        <v>593</v>
      </c>
    </row>
    <row r="725" spans="1:6" ht="28.5" customHeight="1" x14ac:dyDescent="0.35">
      <c r="A725" s="26">
        <v>42937</v>
      </c>
      <c r="B725" s="62" t="s">
        <v>23</v>
      </c>
      <c r="C725" s="62"/>
      <c r="D725" s="62"/>
      <c r="E725" s="49">
        <v>0.5</v>
      </c>
      <c r="F725" s="40" t="s">
        <v>593</v>
      </c>
    </row>
    <row r="726" spans="1:6" ht="28.5" customHeight="1" x14ac:dyDescent="0.35">
      <c r="A726" s="26">
        <v>42937</v>
      </c>
      <c r="B726" s="62" t="s">
        <v>23</v>
      </c>
      <c r="C726" s="62"/>
      <c r="D726" s="62"/>
      <c r="E726" s="49">
        <v>0.54</v>
      </c>
      <c r="F726" s="40" t="s">
        <v>593</v>
      </c>
    </row>
    <row r="727" spans="1:6" ht="28.5" customHeight="1" x14ac:dyDescent="0.35">
      <c r="A727" s="26">
        <v>42937</v>
      </c>
      <c r="B727" s="62" t="s">
        <v>23</v>
      </c>
      <c r="C727" s="62"/>
      <c r="D727" s="62"/>
      <c r="E727" s="49">
        <v>0.59</v>
      </c>
      <c r="F727" s="40" t="s">
        <v>593</v>
      </c>
    </row>
    <row r="728" spans="1:6" ht="28.5" customHeight="1" x14ac:dyDescent="0.35">
      <c r="A728" s="26">
        <v>42937</v>
      </c>
      <c r="B728" s="62" t="s">
        <v>23</v>
      </c>
      <c r="C728" s="62"/>
      <c r="D728" s="62"/>
      <c r="E728" s="49">
        <v>0.78</v>
      </c>
      <c r="F728" s="40" t="s">
        <v>593</v>
      </c>
    </row>
    <row r="729" spans="1:6" ht="28.5" customHeight="1" x14ac:dyDescent="0.35">
      <c r="A729" s="26">
        <v>42937</v>
      </c>
      <c r="B729" s="62" t="s">
        <v>23</v>
      </c>
      <c r="C729" s="62"/>
      <c r="D729" s="62"/>
      <c r="E729" s="49">
        <v>0.98</v>
      </c>
      <c r="F729" s="40" t="s">
        <v>593</v>
      </c>
    </row>
    <row r="730" spans="1:6" ht="28.5" customHeight="1" x14ac:dyDescent="0.35">
      <c r="A730" s="26">
        <v>42938</v>
      </c>
      <c r="B730" s="19" t="s">
        <v>698</v>
      </c>
      <c r="C730" s="62"/>
      <c r="D730" s="62"/>
      <c r="E730" s="49">
        <v>1200</v>
      </c>
      <c r="F730" s="40" t="s">
        <v>684</v>
      </c>
    </row>
    <row r="731" spans="1:6" ht="28.5" customHeight="1" x14ac:dyDescent="0.35">
      <c r="A731" s="26">
        <v>42938</v>
      </c>
      <c r="B731" s="19" t="s">
        <v>699</v>
      </c>
      <c r="C731" s="62"/>
      <c r="D731" s="62"/>
      <c r="E731" s="49">
        <v>500</v>
      </c>
      <c r="F731" s="40" t="s">
        <v>66</v>
      </c>
    </row>
    <row r="732" spans="1:6" ht="28.5" customHeight="1" x14ac:dyDescent="0.35">
      <c r="A732" s="26">
        <v>42940</v>
      </c>
      <c r="B732" s="62" t="s">
        <v>23</v>
      </c>
      <c r="C732" s="62"/>
      <c r="D732" s="62"/>
      <c r="E732" s="49">
        <v>0.08</v>
      </c>
      <c r="F732" s="40" t="s">
        <v>593</v>
      </c>
    </row>
    <row r="733" spans="1:6" ht="28.5" customHeight="1" x14ac:dyDescent="0.35">
      <c r="A733" s="26">
        <v>42940</v>
      </c>
      <c r="B733" s="62" t="s">
        <v>23</v>
      </c>
      <c r="C733" s="62"/>
      <c r="D733" s="62"/>
      <c r="E733" s="49">
        <v>0.16</v>
      </c>
      <c r="F733" s="40" t="s">
        <v>593</v>
      </c>
    </row>
    <row r="734" spans="1:6" ht="28.5" customHeight="1" x14ac:dyDescent="0.35">
      <c r="A734" s="26">
        <v>42940</v>
      </c>
      <c r="B734" s="62" t="s">
        <v>23</v>
      </c>
      <c r="C734" s="62"/>
      <c r="D734" s="62"/>
      <c r="E734" s="49">
        <v>0.19</v>
      </c>
      <c r="F734" s="40" t="s">
        <v>593</v>
      </c>
    </row>
    <row r="735" spans="1:6" ht="28.5" customHeight="1" x14ac:dyDescent="0.35">
      <c r="A735" s="26">
        <v>42940</v>
      </c>
      <c r="B735" s="62" t="s">
        <v>23</v>
      </c>
      <c r="C735" s="62"/>
      <c r="D735" s="62"/>
      <c r="E735" s="49">
        <v>0.25</v>
      </c>
      <c r="F735" s="40" t="s">
        <v>593</v>
      </c>
    </row>
    <row r="736" spans="1:6" ht="28.5" customHeight="1" x14ac:dyDescent="0.35">
      <c r="A736" s="26">
        <v>42940</v>
      </c>
      <c r="B736" s="62" t="s">
        <v>23</v>
      </c>
      <c r="C736" s="62"/>
      <c r="D736" s="62"/>
      <c r="E736" s="49">
        <v>0.28999999999999998</v>
      </c>
      <c r="F736" s="40" t="s">
        <v>593</v>
      </c>
    </row>
    <row r="737" spans="1:6" ht="28.5" customHeight="1" x14ac:dyDescent="0.35">
      <c r="A737" s="26">
        <v>42940</v>
      </c>
      <c r="B737" s="62" t="s">
        <v>23</v>
      </c>
      <c r="C737" s="62"/>
      <c r="D737" s="62"/>
      <c r="E737" s="49">
        <v>0.33</v>
      </c>
      <c r="F737" s="40" t="s">
        <v>593</v>
      </c>
    </row>
    <row r="738" spans="1:6" ht="28.5" customHeight="1" x14ac:dyDescent="0.35">
      <c r="A738" s="26">
        <v>42940</v>
      </c>
      <c r="B738" s="62" t="s">
        <v>23</v>
      </c>
      <c r="C738" s="62"/>
      <c r="D738" s="62"/>
      <c r="E738" s="49">
        <v>0.48</v>
      </c>
      <c r="F738" s="40" t="s">
        <v>593</v>
      </c>
    </row>
    <row r="739" spans="1:6" ht="28.5" customHeight="1" x14ac:dyDescent="0.35">
      <c r="A739" s="26">
        <v>42940</v>
      </c>
      <c r="B739" s="62" t="s">
        <v>23</v>
      </c>
      <c r="C739" s="62"/>
      <c r="D739" s="62"/>
      <c r="E739" s="49">
        <v>0.83</v>
      </c>
      <c r="F739" s="40" t="s">
        <v>593</v>
      </c>
    </row>
    <row r="740" spans="1:6" ht="28.5" customHeight="1" x14ac:dyDescent="0.35">
      <c r="A740" s="26">
        <v>42940</v>
      </c>
      <c r="B740" s="62" t="s">
        <v>468</v>
      </c>
      <c r="C740" s="62"/>
      <c r="D740" s="62"/>
      <c r="E740" s="49">
        <v>200</v>
      </c>
      <c r="F740" s="40" t="s">
        <v>66</v>
      </c>
    </row>
    <row r="741" spans="1:6" ht="43.5" customHeight="1" x14ac:dyDescent="0.35">
      <c r="A741" s="26">
        <v>42941</v>
      </c>
      <c r="B741" s="62" t="s">
        <v>703</v>
      </c>
      <c r="C741" s="62"/>
      <c r="D741" s="62"/>
      <c r="E741" s="49">
        <v>12812.8</v>
      </c>
      <c r="F741" s="40" t="s">
        <v>593</v>
      </c>
    </row>
    <row r="742" spans="1:6" ht="28.5" customHeight="1" x14ac:dyDescent="0.35">
      <c r="A742" s="26">
        <v>42941</v>
      </c>
      <c r="B742" s="62" t="s">
        <v>704</v>
      </c>
      <c r="C742" s="62" t="s">
        <v>403</v>
      </c>
      <c r="D742" s="62" t="s">
        <v>33</v>
      </c>
      <c r="E742" s="49">
        <v>500</v>
      </c>
      <c r="F742" s="40" t="s">
        <v>593</v>
      </c>
    </row>
    <row r="743" spans="1:6" ht="28.5" customHeight="1" x14ac:dyDescent="0.35">
      <c r="A743" s="26">
        <v>42941</v>
      </c>
      <c r="B743" s="62" t="s">
        <v>397</v>
      </c>
      <c r="C743" s="62" t="s">
        <v>311</v>
      </c>
      <c r="D743" s="62"/>
      <c r="E743" s="49">
        <v>100</v>
      </c>
      <c r="F743" s="40" t="s">
        <v>687</v>
      </c>
    </row>
    <row r="744" spans="1:6" ht="28.5" customHeight="1" x14ac:dyDescent="0.35">
      <c r="A744" s="26">
        <v>42942</v>
      </c>
      <c r="B744" s="62" t="s">
        <v>23</v>
      </c>
      <c r="C744" s="62"/>
      <c r="D744" s="62"/>
      <c r="E744" s="49">
        <v>0.24</v>
      </c>
      <c r="F744" s="40" t="s">
        <v>593</v>
      </c>
    </row>
    <row r="745" spans="1:6" ht="28.5" customHeight="1" x14ac:dyDescent="0.35">
      <c r="A745" s="26">
        <v>42942</v>
      </c>
      <c r="B745" s="62" t="s">
        <v>23</v>
      </c>
      <c r="C745" s="62"/>
      <c r="D745" s="62"/>
      <c r="E745" s="49">
        <v>0.38</v>
      </c>
      <c r="F745" s="40" t="s">
        <v>593</v>
      </c>
    </row>
    <row r="746" spans="1:6" ht="28.5" customHeight="1" x14ac:dyDescent="0.35">
      <c r="A746" s="26">
        <v>42942</v>
      </c>
      <c r="B746" s="62" t="s">
        <v>23</v>
      </c>
      <c r="C746" s="62"/>
      <c r="D746" s="62"/>
      <c r="E746" s="49">
        <v>0.43</v>
      </c>
      <c r="F746" s="40" t="s">
        <v>593</v>
      </c>
    </row>
    <row r="747" spans="1:6" ht="28.5" customHeight="1" x14ac:dyDescent="0.35">
      <c r="A747" s="26">
        <v>42942</v>
      </c>
      <c r="B747" s="62" t="s">
        <v>23</v>
      </c>
      <c r="C747" s="62"/>
      <c r="D747" s="62"/>
      <c r="E747" s="49">
        <v>0.5</v>
      </c>
      <c r="F747" s="40" t="s">
        <v>593</v>
      </c>
    </row>
    <row r="748" spans="1:6" ht="28.5" customHeight="1" x14ac:dyDescent="0.35">
      <c r="A748" s="26">
        <v>42942</v>
      </c>
      <c r="B748" s="62" t="s">
        <v>23</v>
      </c>
      <c r="C748" s="62"/>
      <c r="D748" s="62"/>
      <c r="E748" s="49">
        <v>0.97</v>
      </c>
      <c r="F748" s="40" t="s">
        <v>593</v>
      </c>
    </row>
    <row r="749" spans="1:6" ht="28.5" customHeight="1" x14ac:dyDescent="0.35">
      <c r="A749" s="26">
        <v>42943</v>
      </c>
      <c r="B749" s="62" t="s">
        <v>23</v>
      </c>
      <c r="C749" s="62"/>
      <c r="D749" s="62"/>
      <c r="E749" s="49">
        <v>0.06</v>
      </c>
      <c r="F749" s="40" t="s">
        <v>593</v>
      </c>
    </row>
    <row r="750" spans="1:6" ht="28.5" customHeight="1" x14ac:dyDescent="0.35">
      <c r="A750" s="26">
        <v>42943</v>
      </c>
      <c r="B750" s="62" t="s">
        <v>23</v>
      </c>
      <c r="C750" s="62"/>
      <c r="D750" s="62"/>
      <c r="E750" s="49">
        <v>0.47</v>
      </c>
      <c r="F750" s="40" t="s">
        <v>593</v>
      </c>
    </row>
    <row r="751" spans="1:6" ht="28.5" customHeight="1" x14ac:dyDescent="0.35">
      <c r="A751" s="26">
        <v>42943</v>
      </c>
      <c r="B751" s="62" t="s">
        <v>23</v>
      </c>
      <c r="C751" s="62"/>
      <c r="D751" s="62"/>
      <c r="E751" s="49">
        <v>1.05</v>
      </c>
      <c r="F751" s="40" t="s">
        <v>593</v>
      </c>
    </row>
    <row r="752" spans="1:6" ht="28.5" customHeight="1" x14ac:dyDescent="0.35">
      <c r="A752" s="26">
        <v>42943</v>
      </c>
      <c r="B752" s="19" t="s">
        <v>705</v>
      </c>
      <c r="C752" s="62"/>
      <c r="D752" s="62"/>
      <c r="E752" s="49">
        <v>1400</v>
      </c>
      <c r="F752" s="40" t="s">
        <v>684</v>
      </c>
    </row>
    <row r="753" spans="1:6" ht="28.5" customHeight="1" x14ac:dyDescent="0.35">
      <c r="A753" s="26">
        <v>42944</v>
      </c>
      <c r="B753" s="62" t="s">
        <v>23</v>
      </c>
      <c r="C753" s="62"/>
      <c r="D753" s="62"/>
      <c r="E753" s="49">
        <v>0.04</v>
      </c>
      <c r="F753" s="40" t="s">
        <v>593</v>
      </c>
    </row>
    <row r="754" spans="1:6" ht="28.5" customHeight="1" x14ac:dyDescent="0.35">
      <c r="A754" s="26">
        <v>42944</v>
      </c>
      <c r="B754" s="62" t="s">
        <v>23</v>
      </c>
      <c r="C754" s="62"/>
      <c r="D754" s="62"/>
      <c r="E754" s="49">
        <v>0.11</v>
      </c>
      <c r="F754" s="40" t="s">
        <v>593</v>
      </c>
    </row>
    <row r="755" spans="1:6" ht="28.5" customHeight="1" x14ac:dyDescent="0.35">
      <c r="A755" s="26">
        <v>42944</v>
      </c>
      <c r="B755" s="62" t="s">
        <v>23</v>
      </c>
      <c r="C755" s="62"/>
      <c r="D755" s="62"/>
      <c r="E755" s="49">
        <v>0.22</v>
      </c>
      <c r="F755" s="40" t="s">
        <v>593</v>
      </c>
    </row>
    <row r="756" spans="1:6" ht="28.5" customHeight="1" x14ac:dyDescent="0.35">
      <c r="A756" s="26">
        <v>42944</v>
      </c>
      <c r="B756" s="62" t="s">
        <v>23</v>
      </c>
      <c r="C756" s="62"/>
      <c r="D756" s="62"/>
      <c r="E756" s="49">
        <v>0.75</v>
      </c>
      <c r="F756" s="40" t="s">
        <v>593</v>
      </c>
    </row>
    <row r="757" spans="1:6" ht="28.5" customHeight="1" x14ac:dyDescent="0.35">
      <c r="A757" s="26">
        <v>42944</v>
      </c>
      <c r="B757" s="62" t="s">
        <v>23</v>
      </c>
      <c r="C757" s="62"/>
      <c r="D757" s="62"/>
      <c r="E757" s="49">
        <v>3.13</v>
      </c>
      <c r="F757" s="40" t="s">
        <v>593</v>
      </c>
    </row>
    <row r="758" spans="1:6" ht="28.5" customHeight="1" x14ac:dyDescent="0.35">
      <c r="A758" s="26">
        <v>42944</v>
      </c>
      <c r="B758" s="62" t="s">
        <v>23</v>
      </c>
      <c r="C758" s="62"/>
      <c r="D758" s="62"/>
      <c r="E758" s="49">
        <v>7</v>
      </c>
      <c r="F758" s="40" t="s">
        <v>593</v>
      </c>
    </row>
    <row r="759" spans="1:6" ht="28.5" customHeight="1" x14ac:dyDescent="0.35">
      <c r="A759" s="26">
        <v>42944</v>
      </c>
      <c r="B759" s="62" t="s">
        <v>706</v>
      </c>
      <c r="C759" s="62" t="s">
        <v>707</v>
      </c>
      <c r="D759" s="62" t="s">
        <v>708</v>
      </c>
      <c r="E759" s="49">
        <v>27</v>
      </c>
      <c r="F759" s="40" t="s">
        <v>593</v>
      </c>
    </row>
    <row r="760" spans="1:6" ht="28.5" customHeight="1" x14ac:dyDescent="0.35">
      <c r="A760" s="26">
        <v>42944</v>
      </c>
      <c r="B760" s="19" t="s">
        <v>710</v>
      </c>
      <c r="C760" s="62"/>
      <c r="D760" s="62"/>
      <c r="E760" s="49">
        <v>1100</v>
      </c>
      <c r="F760" s="40" t="s">
        <v>684</v>
      </c>
    </row>
    <row r="761" spans="1:6" ht="28.5" customHeight="1" x14ac:dyDescent="0.35">
      <c r="A761" s="26">
        <v>42947</v>
      </c>
      <c r="B761" s="19" t="s">
        <v>709</v>
      </c>
      <c r="C761" s="62"/>
      <c r="D761" s="62"/>
      <c r="E761" s="49">
        <v>200.07</v>
      </c>
      <c r="F761" s="40" t="s">
        <v>66</v>
      </c>
    </row>
    <row r="762" spans="1:6" ht="28.5" customHeight="1" x14ac:dyDescent="0.35">
      <c r="A762" s="26">
        <v>42947</v>
      </c>
      <c r="B762" s="19" t="s">
        <v>713</v>
      </c>
      <c r="C762" s="62"/>
      <c r="D762" s="62"/>
      <c r="E762" s="49">
        <v>100</v>
      </c>
      <c r="F762" s="40" t="s">
        <v>66</v>
      </c>
    </row>
    <row r="763" spans="1:6" ht="28.5" customHeight="1" x14ac:dyDescent="0.35">
      <c r="A763" s="26">
        <v>42947</v>
      </c>
      <c r="B763" s="19" t="s">
        <v>714</v>
      </c>
      <c r="C763" s="62"/>
      <c r="D763" s="62"/>
      <c r="E763" s="49">
        <v>400</v>
      </c>
      <c r="F763" s="40" t="s">
        <v>66</v>
      </c>
    </row>
    <row r="764" spans="1:6" ht="28.5" customHeight="1" x14ac:dyDescent="0.35">
      <c r="A764" s="26">
        <v>42948</v>
      </c>
      <c r="B764" s="62" t="s">
        <v>23</v>
      </c>
      <c r="C764" s="62"/>
      <c r="D764" s="62"/>
      <c r="E764" s="49">
        <v>0.09</v>
      </c>
      <c r="F764" s="40" t="s">
        <v>593</v>
      </c>
    </row>
    <row r="765" spans="1:6" ht="28.5" customHeight="1" x14ac:dyDescent="0.35">
      <c r="A765" s="26">
        <v>42948</v>
      </c>
      <c r="B765" s="62" t="s">
        <v>23</v>
      </c>
      <c r="C765" s="62"/>
      <c r="D765" s="62"/>
      <c r="E765" s="49">
        <v>0.4</v>
      </c>
      <c r="F765" s="40" t="s">
        <v>593</v>
      </c>
    </row>
    <row r="766" spans="1:6" ht="28.5" customHeight="1" x14ac:dyDescent="0.35">
      <c r="A766" s="26">
        <v>42948</v>
      </c>
      <c r="B766" s="62" t="s">
        <v>23</v>
      </c>
      <c r="C766" s="62"/>
      <c r="D766" s="62"/>
      <c r="E766" s="49">
        <v>0.47</v>
      </c>
      <c r="F766" s="40" t="s">
        <v>593</v>
      </c>
    </row>
    <row r="767" spans="1:6" ht="28.5" customHeight="1" x14ac:dyDescent="0.35">
      <c r="A767" s="26">
        <v>42948</v>
      </c>
      <c r="B767" s="62" t="s">
        <v>23</v>
      </c>
      <c r="C767" s="62"/>
      <c r="D767" s="62"/>
      <c r="E767" s="49">
        <v>0.73</v>
      </c>
      <c r="F767" s="40" t="s">
        <v>593</v>
      </c>
    </row>
    <row r="768" spans="1:6" ht="28.5" customHeight="1" x14ac:dyDescent="0.35">
      <c r="A768" s="26">
        <v>42949</v>
      </c>
      <c r="B768" s="62" t="s">
        <v>23</v>
      </c>
      <c r="C768" s="62"/>
      <c r="D768" s="62"/>
      <c r="E768" s="49">
        <v>0.28000000000000003</v>
      </c>
      <c r="F768" s="40" t="s">
        <v>593</v>
      </c>
    </row>
    <row r="769" spans="1:6" ht="28.5" customHeight="1" x14ac:dyDescent="0.35">
      <c r="A769" s="26">
        <v>42949</v>
      </c>
      <c r="B769" s="62" t="s">
        <v>23</v>
      </c>
      <c r="C769" s="62"/>
      <c r="D769" s="62"/>
      <c r="E769" s="49">
        <v>0.36</v>
      </c>
      <c r="F769" s="40" t="s">
        <v>593</v>
      </c>
    </row>
    <row r="770" spans="1:6" ht="28.5" customHeight="1" x14ac:dyDescent="0.35">
      <c r="A770" s="26">
        <v>42949</v>
      </c>
      <c r="B770" s="62" t="s">
        <v>23</v>
      </c>
      <c r="C770" s="62"/>
      <c r="D770" s="62"/>
      <c r="E770" s="49">
        <v>0.48</v>
      </c>
      <c r="F770" s="40" t="s">
        <v>593</v>
      </c>
    </row>
    <row r="771" spans="1:6" ht="28.5" customHeight="1" x14ac:dyDescent="0.35">
      <c r="A771" s="26">
        <v>42949</v>
      </c>
      <c r="B771" s="62" t="s">
        <v>23</v>
      </c>
      <c r="C771" s="62"/>
      <c r="D771" s="62"/>
      <c r="E771" s="49">
        <v>0.5</v>
      </c>
      <c r="F771" s="40" t="s">
        <v>593</v>
      </c>
    </row>
    <row r="772" spans="1:6" ht="28.5" customHeight="1" x14ac:dyDescent="0.35">
      <c r="A772" s="26">
        <v>42950</v>
      </c>
      <c r="B772" s="62" t="s">
        <v>23</v>
      </c>
      <c r="C772" s="62"/>
      <c r="D772" s="62"/>
      <c r="E772" s="49">
        <v>0.02</v>
      </c>
      <c r="F772" s="40" t="s">
        <v>593</v>
      </c>
    </row>
    <row r="773" spans="1:6" ht="28.5" customHeight="1" x14ac:dyDescent="0.35">
      <c r="A773" s="26">
        <v>42950</v>
      </c>
      <c r="B773" s="19" t="s">
        <v>715</v>
      </c>
      <c r="C773" s="62"/>
      <c r="D773" s="62"/>
      <c r="E773" s="49">
        <v>30</v>
      </c>
      <c r="F773" s="40" t="s">
        <v>66</v>
      </c>
    </row>
    <row r="774" spans="1:6" ht="28.5" customHeight="1" x14ac:dyDescent="0.35">
      <c r="A774" s="26">
        <v>42950</v>
      </c>
      <c r="B774" s="19" t="s">
        <v>716</v>
      </c>
      <c r="C774" s="62"/>
      <c r="D774" s="62"/>
      <c r="E774" s="49">
        <v>200</v>
      </c>
      <c r="F774" s="40" t="s">
        <v>66</v>
      </c>
    </row>
    <row r="775" spans="1:6" ht="28.5" customHeight="1" x14ac:dyDescent="0.35">
      <c r="A775" s="26">
        <v>42950</v>
      </c>
      <c r="B775" s="19" t="s">
        <v>717</v>
      </c>
      <c r="C775" s="62"/>
      <c r="D775" s="62"/>
      <c r="E775" s="49">
        <v>100</v>
      </c>
      <c r="F775" s="40" t="s">
        <v>66</v>
      </c>
    </row>
    <row r="776" spans="1:6" ht="28.5" customHeight="1" x14ac:dyDescent="0.35">
      <c r="A776" s="26">
        <v>42950</v>
      </c>
      <c r="B776" s="62" t="s">
        <v>721</v>
      </c>
      <c r="C776" s="62" t="s">
        <v>707</v>
      </c>
      <c r="D776" s="62" t="s">
        <v>722</v>
      </c>
      <c r="E776" s="49">
        <v>475.24</v>
      </c>
      <c r="F776" s="40" t="s">
        <v>593</v>
      </c>
    </row>
    <row r="777" spans="1:6" ht="28.5" customHeight="1" x14ac:dyDescent="0.35">
      <c r="A777" s="26">
        <v>42951</v>
      </c>
      <c r="B777" s="62" t="s">
        <v>23</v>
      </c>
      <c r="C777" s="62"/>
      <c r="D777" s="62"/>
      <c r="E777" s="49">
        <v>0.01</v>
      </c>
      <c r="F777" s="40" t="s">
        <v>593</v>
      </c>
    </row>
    <row r="778" spans="1:6" ht="28.5" customHeight="1" x14ac:dyDescent="0.35">
      <c r="A778" s="26">
        <v>42951</v>
      </c>
      <c r="B778" s="62" t="s">
        <v>23</v>
      </c>
      <c r="C778" s="62"/>
      <c r="D778" s="62"/>
      <c r="E778" s="49">
        <v>0.01</v>
      </c>
      <c r="F778" s="40" t="s">
        <v>593</v>
      </c>
    </row>
    <row r="779" spans="1:6" ht="28.5" customHeight="1" x14ac:dyDescent="0.35">
      <c r="A779" s="26">
        <v>42951</v>
      </c>
      <c r="B779" s="62" t="s">
        <v>23</v>
      </c>
      <c r="C779" s="62"/>
      <c r="D779" s="62"/>
      <c r="E779" s="49">
        <v>0.5</v>
      </c>
      <c r="F779" s="40" t="s">
        <v>593</v>
      </c>
    </row>
    <row r="780" spans="1:6" ht="28.5" customHeight="1" x14ac:dyDescent="0.35">
      <c r="A780" s="26">
        <v>42951</v>
      </c>
      <c r="B780" s="62" t="s">
        <v>23</v>
      </c>
      <c r="C780" s="62"/>
      <c r="D780" s="62"/>
      <c r="E780" s="49">
        <v>0.5</v>
      </c>
      <c r="F780" s="40" t="s">
        <v>593</v>
      </c>
    </row>
    <row r="781" spans="1:6" ht="28.5" customHeight="1" x14ac:dyDescent="0.35">
      <c r="A781" s="26">
        <v>42951</v>
      </c>
      <c r="B781" s="62" t="s">
        <v>23</v>
      </c>
      <c r="C781" s="62"/>
      <c r="D781" s="62"/>
      <c r="E781" s="49">
        <v>0.75</v>
      </c>
      <c r="F781" s="40" t="s">
        <v>593</v>
      </c>
    </row>
    <row r="782" spans="1:6" ht="28.5" customHeight="1" x14ac:dyDescent="0.35">
      <c r="A782" s="26">
        <v>42951</v>
      </c>
      <c r="B782" s="62" t="s">
        <v>23</v>
      </c>
      <c r="C782" s="62"/>
      <c r="D782" s="62"/>
      <c r="E782" s="49">
        <v>0.79</v>
      </c>
      <c r="F782" s="40" t="s">
        <v>593</v>
      </c>
    </row>
    <row r="783" spans="1:6" ht="28.5" customHeight="1" x14ac:dyDescent="0.35">
      <c r="A783" s="26">
        <v>42951</v>
      </c>
      <c r="B783" s="62" t="s">
        <v>23</v>
      </c>
      <c r="C783" s="62"/>
      <c r="D783" s="62"/>
      <c r="E783" s="49">
        <v>0.86</v>
      </c>
      <c r="F783" s="40" t="s">
        <v>593</v>
      </c>
    </row>
    <row r="784" spans="1:6" ht="28.5" customHeight="1" x14ac:dyDescent="0.35">
      <c r="A784" s="26">
        <v>42951</v>
      </c>
      <c r="B784" s="62" t="s">
        <v>23</v>
      </c>
      <c r="C784" s="62"/>
      <c r="D784" s="62"/>
      <c r="E784" s="49">
        <v>1.2</v>
      </c>
      <c r="F784" s="40" t="s">
        <v>593</v>
      </c>
    </row>
    <row r="785" spans="1:6" ht="28.5" customHeight="1" x14ac:dyDescent="0.35">
      <c r="A785" s="26">
        <v>42951</v>
      </c>
      <c r="B785" s="62" t="s">
        <v>718</v>
      </c>
      <c r="C785" s="62" t="s">
        <v>38</v>
      </c>
      <c r="D785" s="62"/>
      <c r="E785" s="49">
        <v>500</v>
      </c>
      <c r="F785" s="40" t="s">
        <v>684</v>
      </c>
    </row>
    <row r="786" spans="1:6" ht="28.5" customHeight="1" x14ac:dyDescent="0.35">
      <c r="A786" s="26">
        <v>42951</v>
      </c>
      <c r="B786" s="19" t="s">
        <v>719</v>
      </c>
      <c r="C786" s="62"/>
      <c r="D786" s="62"/>
      <c r="E786" s="49">
        <v>700</v>
      </c>
      <c r="F786" s="40" t="s">
        <v>684</v>
      </c>
    </row>
    <row r="787" spans="1:6" ht="28.5" customHeight="1" x14ac:dyDescent="0.35">
      <c r="A787" s="26">
        <v>42951</v>
      </c>
      <c r="B787" s="62" t="s">
        <v>720</v>
      </c>
      <c r="C787" s="62"/>
      <c r="D787" s="62"/>
      <c r="E787" s="49">
        <v>16487.79</v>
      </c>
      <c r="F787" s="40" t="s">
        <v>593</v>
      </c>
    </row>
    <row r="788" spans="1:6" ht="28.5" customHeight="1" x14ac:dyDescent="0.35">
      <c r="A788" s="26">
        <v>42951</v>
      </c>
      <c r="B788" s="62" t="s">
        <v>720</v>
      </c>
      <c r="C788" s="62"/>
      <c r="D788" s="62"/>
      <c r="E788" s="49">
        <v>29500</v>
      </c>
      <c r="F788" s="40" t="s">
        <v>643</v>
      </c>
    </row>
    <row r="789" spans="1:6" ht="28.5" customHeight="1" x14ac:dyDescent="0.35">
      <c r="A789" s="26">
        <v>42951</v>
      </c>
      <c r="B789" s="62" t="s">
        <v>720</v>
      </c>
      <c r="C789" s="62"/>
      <c r="D789" s="62"/>
      <c r="E789" s="49">
        <v>9500</v>
      </c>
      <c r="F789" s="40" t="s">
        <v>682</v>
      </c>
    </row>
    <row r="790" spans="1:6" ht="28.5" customHeight="1" x14ac:dyDescent="0.35">
      <c r="A790" s="26">
        <v>42951</v>
      </c>
      <c r="B790" s="62" t="s">
        <v>720</v>
      </c>
      <c r="C790" s="62"/>
      <c r="D790" s="62"/>
      <c r="E790" s="49">
        <v>88600</v>
      </c>
      <c r="F790" s="40" t="s">
        <v>697</v>
      </c>
    </row>
    <row r="791" spans="1:6" ht="28.5" customHeight="1" x14ac:dyDescent="0.35">
      <c r="A791" s="26">
        <v>42951</v>
      </c>
      <c r="B791" s="62" t="s">
        <v>720</v>
      </c>
      <c r="C791" s="62"/>
      <c r="D791" s="62"/>
      <c r="E791" s="49">
        <f>200000-E787-E788-E789-E790</f>
        <v>55912.209999999992</v>
      </c>
      <c r="F791" s="40" t="s">
        <v>684</v>
      </c>
    </row>
    <row r="792" spans="1:6" ht="28.5" customHeight="1" x14ac:dyDescent="0.35">
      <c r="A792" s="26">
        <v>42951</v>
      </c>
      <c r="B792" s="62" t="s">
        <v>721</v>
      </c>
      <c r="C792" s="62" t="s">
        <v>707</v>
      </c>
      <c r="D792" s="62" t="s">
        <v>722</v>
      </c>
      <c r="E792" s="49">
        <v>475.24</v>
      </c>
      <c r="F792" s="40" t="s">
        <v>684</v>
      </c>
    </row>
    <row r="793" spans="1:6" ht="28.5" customHeight="1" x14ac:dyDescent="0.35">
      <c r="A793" s="26">
        <v>42954</v>
      </c>
      <c r="B793" s="62" t="s">
        <v>23</v>
      </c>
      <c r="C793" s="62"/>
      <c r="D793" s="62"/>
      <c r="E793" s="49">
        <v>0.04</v>
      </c>
      <c r="F793" s="40" t="s">
        <v>684</v>
      </c>
    </row>
    <row r="794" spans="1:6" ht="28.5" customHeight="1" x14ac:dyDescent="0.35">
      <c r="A794" s="26">
        <v>42954</v>
      </c>
      <c r="B794" s="62" t="s">
        <v>23</v>
      </c>
      <c r="C794" s="62"/>
      <c r="D794" s="62"/>
      <c r="E794" s="49">
        <v>0.36</v>
      </c>
      <c r="F794" s="40" t="s">
        <v>684</v>
      </c>
    </row>
    <row r="795" spans="1:6" ht="28.5" customHeight="1" x14ac:dyDescent="0.35">
      <c r="A795" s="26">
        <v>42954</v>
      </c>
      <c r="B795" s="62" t="s">
        <v>23</v>
      </c>
      <c r="C795" s="62"/>
      <c r="D795" s="62"/>
      <c r="E795" s="49">
        <v>0.5</v>
      </c>
      <c r="F795" s="40" t="s">
        <v>684</v>
      </c>
    </row>
    <row r="796" spans="1:6" ht="28.5" customHeight="1" x14ac:dyDescent="0.35">
      <c r="A796" s="26">
        <v>42954</v>
      </c>
      <c r="B796" s="62" t="s">
        <v>23</v>
      </c>
      <c r="C796" s="62"/>
      <c r="D796" s="62"/>
      <c r="E796" s="49">
        <v>0.94</v>
      </c>
      <c r="F796" s="40" t="s">
        <v>684</v>
      </c>
    </row>
    <row r="797" spans="1:6" ht="28.5" customHeight="1" x14ac:dyDescent="0.35">
      <c r="A797" s="26">
        <v>42954</v>
      </c>
      <c r="B797" s="62" t="s">
        <v>725</v>
      </c>
      <c r="C797" s="62" t="s">
        <v>382</v>
      </c>
      <c r="D797" s="62"/>
      <c r="E797" s="49">
        <v>600</v>
      </c>
      <c r="F797" s="40" t="s">
        <v>684</v>
      </c>
    </row>
    <row r="798" spans="1:6" ht="28.5" customHeight="1" x14ac:dyDescent="0.35">
      <c r="A798" s="26">
        <v>42954</v>
      </c>
      <c r="B798" s="19" t="s">
        <v>726</v>
      </c>
      <c r="C798" s="62"/>
      <c r="D798" s="62"/>
      <c r="E798" s="49">
        <v>1000</v>
      </c>
      <c r="F798" s="40" t="s">
        <v>66</v>
      </c>
    </row>
    <row r="799" spans="1:6" ht="28.5" customHeight="1" x14ac:dyDescent="0.35">
      <c r="A799" s="26">
        <v>42955</v>
      </c>
      <c r="B799" s="62" t="s">
        <v>23</v>
      </c>
      <c r="C799" s="62"/>
      <c r="D799" s="62"/>
      <c r="E799" s="49">
        <v>0.33</v>
      </c>
      <c r="F799" s="40" t="s">
        <v>684</v>
      </c>
    </row>
    <row r="800" spans="1:6" ht="28.5" customHeight="1" x14ac:dyDescent="0.35">
      <c r="A800" s="26">
        <v>42955</v>
      </c>
      <c r="B800" s="62" t="s">
        <v>23</v>
      </c>
      <c r="C800" s="62"/>
      <c r="D800" s="62"/>
      <c r="E800" s="49">
        <v>0.84</v>
      </c>
      <c r="F800" s="40" t="s">
        <v>684</v>
      </c>
    </row>
    <row r="801" spans="1:6" ht="28.5" customHeight="1" x14ac:dyDescent="0.35">
      <c r="A801" s="26">
        <v>42955</v>
      </c>
      <c r="B801" s="62" t="s">
        <v>23</v>
      </c>
      <c r="C801" s="62"/>
      <c r="D801" s="62"/>
      <c r="E801" s="49">
        <v>0.96</v>
      </c>
      <c r="F801" s="40" t="s">
        <v>684</v>
      </c>
    </row>
    <row r="802" spans="1:6" ht="28.5" customHeight="1" x14ac:dyDescent="0.35">
      <c r="A802" s="26">
        <v>42955</v>
      </c>
      <c r="B802" s="62" t="s">
        <v>730</v>
      </c>
      <c r="C802" s="62" t="s">
        <v>731</v>
      </c>
      <c r="D802" s="62"/>
      <c r="E802" s="49">
        <v>408.58</v>
      </c>
      <c r="F802" s="40" t="s">
        <v>684</v>
      </c>
    </row>
    <row r="803" spans="1:6" ht="28.5" customHeight="1" x14ac:dyDescent="0.35">
      <c r="A803" s="26">
        <v>42955</v>
      </c>
      <c r="B803" s="62" t="s">
        <v>730</v>
      </c>
      <c r="C803" s="62" t="s">
        <v>731</v>
      </c>
      <c r="D803" s="62"/>
      <c r="E803" s="49">
        <f>500-E802</f>
        <v>91.420000000000016</v>
      </c>
      <c r="F803" s="40" t="s">
        <v>687</v>
      </c>
    </row>
    <row r="804" spans="1:6" ht="28.5" customHeight="1" x14ac:dyDescent="0.35">
      <c r="A804" s="26">
        <v>42955</v>
      </c>
      <c r="B804" s="62" t="s">
        <v>732</v>
      </c>
      <c r="C804" s="62" t="s">
        <v>354</v>
      </c>
      <c r="D804" s="62"/>
      <c r="E804" s="49">
        <v>200</v>
      </c>
      <c r="F804" s="40" t="s">
        <v>687</v>
      </c>
    </row>
    <row r="805" spans="1:6" ht="28.5" customHeight="1" x14ac:dyDescent="0.35">
      <c r="A805" s="26">
        <v>42955</v>
      </c>
      <c r="B805" s="62" t="s">
        <v>733</v>
      </c>
      <c r="C805" s="62" t="s">
        <v>734</v>
      </c>
      <c r="D805" s="62"/>
      <c r="E805" s="49">
        <v>500</v>
      </c>
      <c r="F805" s="40" t="s">
        <v>687</v>
      </c>
    </row>
    <row r="806" spans="1:6" ht="28.5" customHeight="1" x14ac:dyDescent="0.35">
      <c r="A806" s="26">
        <v>42955</v>
      </c>
      <c r="B806" s="62" t="s">
        <v>727</v>
      </c>
      <c r="C806" s="62"/>
      <c r="D806" s="62"/>
      <c r="E806" s="49">
        <v>1000</v>
      </c>
      <c r="F806" s="40" t="s">
        <v>687</v>
      </c>
    </row>
    <row r="807" spans="1:6" ht="28.5" customHeight="1" x14ac:dyDescent="0.35">
      <c r="A807" s="26">
        <v>42955</v>
      </c>
      <c r="B807" s="62" t="s">
        <v>728</v>
      </c>
      <c r="C807" s="62" t="s">
        <v>729</v>
      </c>
      <c r="D807" s="62"/>
      <c r="E807" s="49">
        <v>1000</v>
      </c>
      <c r="F807" s="40" t="s">
        <v>687</v>
      </c>
    </row>
    <row r="808" spans="1:6" ht="28.5" customHeight="1" x14ac:dyDescent="0.35">
      <c r="A808" s="26">
        <v>42955</v>
      </c>
      <c r="B808" s="62" t="s">
        <v>743</v>
      </c>
      <c r="C808" s="62" t="s">
        <v>16</v>
      </c>
      <c r="D808" s="62" t="s">
        <v>20</v>
      </c>
      <c r="E808" s="49">
        <v>23800</v>
      </c>
      <c r="F808" s="40" t="s">
        <v>687</v>
      </c>
    </row>
    <row r="809" spans="1:6" ht="31" customHeight="1" x14ac:dyDescent="0.35">
      <c r="A809" s="26">
        <v>42956</v>
      </c>
      <c r="B809" s="62" t="s">
        <v>23</v>
      </c>
      <c r="C809" s="62"/>
      <c r="D809" s="62"/>
      <c r="E809" s="49">
        <v>0.33</v>
      </c>
      <c r="F809" s="40" t="s">
        <v>687</v>
      </c>
    </row>
    <row r="810" spans="1:6" ht="28.5" customHeight="1" x14ac:dyDescent="0.35">
      <c r="A810" s="26">
        <v>42956</v>
      </c>
      <c r="B810" s="62" t="s">
        <v>23</v>
      </c>
      <c r="C810" s="62"/>
      <c r="D810" s="62"/>
      <c r="E810" s="49">
        <v>0.36</v>
      </c>
      <c r="F810" s="40" t="s">
        <v>687</v>
      </c>
    </row>
    <row r="811" spans="1:6" ht="28.5" customHeight="1" x14ac:dyDescent="0.35">
      <c r="A811" s="26">
        <v>42956</v>
      </c>
      <c r="B811" s="62" t="s">
        <v>735</v>
      </c>
      <c r="C811" s="62" t="s">
        <v>736</v>
      </c>
      <c r="D811" s="62"/>
      <c r="E811" s="49">
        <v>500</v>
      </c>
      <c r="F811" s="40" t="s">
        <v>687</v>
      </c>
    </row>
    <row r="812" spans="1:6" ht="28.5" customHeight="1" x14ac:dyDescent="0.35">
      <c r="A812" s="26">
        <v>42956</v>
      </c>
      <c r="B812" s="62" t="s">
        <v>737</v>
      </c>
      <c r="C812" s="62" t="s">
        <v>738</v>
      </c>
      <c r="D812" s="62"/>
      <c r="E812" s="49">
        <v>500</v>
      </c>
      <c r="F812" s="40" t="s">
        <v>687</v>
      </c>
    </row>
    <row r="813" spans="1:6" ht="28.5" customHeight="1" x14ac:dyDescent="0.35">
      <c r="A813" s="26">
        <v>42956</v>
      </c>
      <c r="B813" s="62" t="s">
        <v>739</v>
      </c>
      <c r="C813" s="62"/>
      <c r="D813" s="62"/>
      <c r="E813" s="49">
        <v>500</v>
      </c>
      <c r="F813" s="40" t="s">
        <v>687</v>
      </c>
    </row>
    <row r="814" spans="1:6" ht="28.5" customHeight="1" x14ac:dyDescent="0.35">
      <c r="A814" s="26">
        <v>42956</v>
      </c>
      <c r="B814" s="62" t="s">
        <v>740</v>
      </c>
      <c r="C814" s="62" t="s">
        <v>38</v>
      </c>
      <c r="D814" s="62"/>
      <c r="E814" s="49">
        <v>500</v>
      </c>
      <c r="F814" s="40" t="s">
        <v>687</v>
      </c>
    </row>
    <row r="815" spans="1:6" ht="28.5" customHeight="1" x14ac:dyDescent="0.35">
      <c r="A815" s="26">
        <v>42956</v>
      </c>
      <c r="B815" s="62" t="s">
        <v>741</v>
      </c>
      <c r="C815" s="62" t="s">
        <v>742</v>
      </c>
      <c r="D815" s="62"/>
      <c r="E815" s="49">
        <v>400</v>
      </c>
      <c r="F815" s="40" t="s">
        <v>687</v>
      </c>
    </row>
    <row r="816" spans="1:6" ht="28.5" customHeight="1" x14ac:dyDescent="0.35">
      <c r="A816" s="26">
        <v>42957</v>
      </c>
      <c r="B816" s="62" t="s">
        <v>23</v>
      </c>
      <c r="C816" s="62"/>
      <c r="D816" s="62"/>
      <c r="E816" s="49">
        <v>0.09</v>
      </c>
      <c r="F816" s="40" t="s">
        <v>687</v>
      </c>
    </row>
    <row r="817" spans="1:6" ht="28.5" customHeight="1" x14ac:dyDescent="0.35">
      <c r="A817" s="26">
        <v>42957</v>
      </c>
      <c r="B817" s="62" t="s">
        <v>23</v>
      </c>
      <c r="C817" s="62"/>
      <c r="D817" s="62"/>
      <c r="E817" s="49">
        <v>0.17</v>
      </c>
      <c r="F817" s="40" t="s">
        <v>687</v>
      </c>
    </row>
    <row r="818" spans="1:6" ht="28.5" customHeight="1" x14ac:dyDescent="0.35">
      <c r="A818" s="26">
        <v>42957</v>
      </c>
      <c r="B818" s="62" t="s">
        <v>23</v>
      </c>
      <c r="C818" s="62"/>
      <c r="D818" s="62"/>
      <c r="E818" s="49">
        <v>0.28000000000000003</v>
      </c>
      <c r="F818" s="40" t="s">
        <v>687</v>
      </c>
    </row>
    <row r="819" spans="1:6" ht="28.5" customHeight="1" x14ac:dyDescent="0.35">
      <c r="A819" s="26">
        <v>42957</v>
      </c>
      <c r="B819" s="62" t="s">
        <v>23</v>
      </c>
      <c r="C819" s="62"/>
      <c r="D819" s="62"/>
      <c r="E819" s="49">
        <v>0.31</v>
      </c>
      <c r="F819" s="40" t="s">
        <v>687</v>
      </c>
    </row>
    <row r="820" spans="1:6" ht="28.5" customHeight="1" x14ac:dyDescent="0.35">
      <c r="A820" s="26">
        <v>42957</v>
      </c>
      <c r="B820" s="62" t="s">
        <v>23</v>
      </c>
      <c r="C820" s="62"/>
      <c r="D820" s="62"/>
      <c r="E820" s="49">
        <v>0.39</v>
      </c>
      <c r="F820" s="40" t="s">
        <v>687</v>
      </c>
    </row>
    <row r="821" spans="1:6" ht="28.5" customHeight="1" x14ac:dyDescent="0.35">
      <c r="A821" s="26">
        <v>42957</v>
      </c>
      <c r="B821" s="62" t="s">
        <v>23</v>
      </c>
      <c r="C821" s="62"/>
      <c r="D821" s="62"/>
      <c r="E821" s="49">
        <v>0.76</v>
      </c>
      <c r="F821" s="40" t="s">
        <v>687</v>
      </c>
    </row>
    <row r="822" spans="1:6" ht="28.5" customHeight="1" x14ac:dyDescent="0.35">
      <c r="A822" s="26">
        <v>42957</v>
      </c>
      <c r="B822" s="62" t="s">
        <v>23</v>
      </c>
      <c r="C822" s="62"/>
      <c r="D822" s="62"/>
      <c r="E822" s="49">
        <v>0.8</v>
      </c>
      <c r="F822" s="40" t="s">
        <v>687</v>
      </c>
    </row>
    <row r="823" spans="1:6" ht="28.5" customHeight="1" x14ac:dyDescent="0.35">
      <c r="A823" s="26">
        <v>42957</v>
      </c>
      <c r="B823" s="19" t="s">
        <v>744</v>
      </c>
      <c r="C823" s="62"/>
      <c r="D823" s="62"/>
      <c r="E823" s="49">
        <v>1450</v>
      </c>
      <c r="F823" s="40" t="s">
        <v>745</v>
      </c>
    </row>
    <row r="824" spans="1:6" ht="28.5" customHeight="1" x14ac:dyDescent="0.35">
      <c r="A824" s="26">
        <v>42957</v>
      </c>
      <c r="B824" s="19" t="s">
        <v>746</v>
      </c>
      <c r="C824" s="62"/>
      <c r="D824" s="62"/>
      <c r="E824" s="49">
        <v>10000</v>
      </c>
      <c r="F824" s="40" t="s">
        <v>66</v>
      </c>
    </row>
    <row r="825" spans="1:6" ht="28.5" customHeight="1" x14ac:dyDescent="0.35">
      <c r="A825" s="26">
        <v>42957</v>
      </c>
      <c r="B825" s="19" t="s">
        <v>747</v>
      </c>
      <c r="C825" s="62"/>
      <c r="D825" s="62"/>
      <c r="E825" s="49">
        <v>500</v>
      </c>
      <c r="F825" s="40" t="s">
        <v>66</v>
      </c>
    </row>
    <row r="826" spans="1:6" ht="28.5" customHeight="1" x14ac:dyDescent="0.35">
      <c r="A826" s="26">
        <v>42958</v>
      </c>
      <c r="B826" s="62" t="s">
        <v>23</v>
      </c>
      <c r="C826" s="62"/>
      <c r="D826" s="62"/>
      <c r="E826" s="49">
        <v>0.06</v>
      </c>
      <c r="F826" s="40" t="s">
        <v>687</v>
      </c>
    </row>
    <row r="827" spans="1:6" ht="28.5" customHeight="1" x14ac:dyDescent="0.35">
      <c r="A827" s="26">
        <v>42958</v>
      </c>
      <c r="B827" s="62" t="s">
        <v>23</v>
      </c>
      <c r="C827" s="62"/>
      <c r="D827" s="62"/>
      <c r="E827" s="49">
        <v>0.1</v>
      </c>
      <c r="F827" s="40" t="s">
        <v>687</v>
      </c>
    </row>
    <row r="828" spans="1:6" ht="30.65" customHeight="1" x14ac:dyDescent="0.35">
      <c r="A828" s="26">
        <v>42958</v>
      </c>
      <c r="B828" s="62" t="s">
        <v>23</v>
      </c>
      <c r="C828" s="62"/>
      <c r="D828" s="62"/>
      <c r="E828" s="49">
        <v>0.15</v>
      </c>
      <c r="F828" s="40" t="s">
        <v>687</v>
      </c>
    </row>
    <row r="829" spans="1:6" ht="28.5" customHeight="1" x14ac:dyDescent="0.35">
      <c r="A829" s="26">
        <v>42958</v>
      </c>
      <c r="B829" s="62" t="s">
        <v>23</v>
      </c>
      <c r="C829" s="62"/>
      <c r="D829" s="62"/>
      <c r="E829" s="49">
        <v>0.18</v>
      </c>
      <c r="F829" s="40" t="s">
        <v>687</v>
      </c>
    </row>
    <row r="830" spans="1:6" ht="28.5" customHeight="1" x14ac:dyDescent="0.35">
      <c r="A830" s="26">
        <v>42958</v>
      </c>
      <c r="B830" s="62" t="s">
        <v>23</v>
      </c>
      <c r="C830" s="62"/>
      <c r="D830" s="62"/>
      <c r="E830" s="49">
        <v>0.2</v>
      </c>
      <c r="F830" s="40" t="s">
        <v>687</v>
      </c>
    </row>
    <row r="831" spans="1:6" ht="28.5" customHeight="1" x14ac:dyDescent="0.35">
      <c r="A831" s="26">
        <v>42958</v>
      </c>
      <c r="B831" s="62" t="s">
        <v>23</v>
      </c>
      <c r="C831" s="62"/>
      <c r="D831" s="62"/>
      <c r="E831" s="49">
        <v>0.24</v>
      </c>
      <c r="F831" s="40" t="s">
        <v>687</v>
      </c>
    </row>
    <row r="832" spans="1:6" ht="28.5" customHeight="1" x14ac:dyDescent="0.35">
      <c r="A832" s="26">
        <v>42958</v>
      </c>
      <c r="B832" s="62" t="s">
        <v>23</v>
      </c>
      <c r="C832" s="62"/>
      <c r="D832" s="62"/>
      <c r="E832" s="49">
        <v>0.27</v>
      </c>
      <c r="F832" s="40" t="s">
        <v>687</v>
      </c>
    </row>
    <row r="833" spans="1:6" ht="28.5" customHeight="1" x14ac:dyDescent="0.35">
      <c r="A833" s="26">
        <v>42958</v>
      </c>
      <c r="B833" s="62" t="s">
        <v>23</v>
      </c>
      <c r="C833" s="62"/>
      <c r="D833" s="62"/>
      <c r="E833" s="49">
        <v>0.3</v>
      </c>
      <c r="F833" s="40" t="s">
        <v>687</v>
      </c>
    </row>
    <row r="834" spans="1:6" ht="28.5" customHeight="1" x14ac:dyDescent="0.35">
      <c r="A834" s="26">
        <v>42958</v>
      </c>
      <c r="B834" s="62" t="s">
        <v>23</v>
      </c>
      <c r="C834" s="62"/>
      <c r="D834" s="62"/>
      <c r="E834" s="49">
        <v>0.75</v>
      </c>
      <c r="F834" s="40" t="s">
        <v>687</v>
      </c>
    </row>
    <row r="835" spans="1:6" ht="28.5" customHeight="1" x14ac:dyDescent="0.35">
      <c r="A835" s="26">
        <v>42958</v>
      </c>
      <c r="B835" s="62" t="s">
        <v>23</v>
      </c>
      <c r="C835" s="62"/>
      <c r="D835" s="62"/>
      <c r="E835" s="49">
        <v>2.6</v>
      </c>
      <c r="F835" s="40" t="s">
        <v>687</v>
      </c>
    </row>
    <row r="836" spans="1:6" ht="28.5" customHeight="1" x14ac:dyDescent="0.35">
      <c r="A836" s="26">
        <v>42958</v>
      </c>
      <c r="B836" s="62" t="s">
        <v>23</v>
      </c>
      <c r="C836" s="62"/>
      <c r="D836" s="62"/>
      <c r="E836" s="49">
        <v>4</v>
      </c>
      <c r="F836" s="40" t="s">
        <v>687</v>
      </c>
    </row>
    <row r="837" spans="1:6" ht="28.5" customHeight="1" x14ac:dyDescent="0.35">
      <c r="A837" s="26">
        <v>42961</v>
      </c>
      <c r="B837" s="62" t="s">
        <v>748</v>
      </c>
      <c r="C837" s="62" t="s">
        <v>91</v>
      </c>
      <c r="D837" s="62"/>
      <c r="E837" s="49">
        <v>886</v>
      </c>
      <c r="F837" s="40" t="s">
        <v>687</v>
      </c>
    </row>
    <row r="838" spans="1:6" ht="28.5" customHeight="1" x14ac:dyDescent="0.35">
      <c r="A838" s="26">
        <v>42961</v>
      </c>
      <c r="B838" s="62" t="s">
        <v>749</v>
      </c>
      <c r="C838" s="62" t="s">
        <v>37</v>
      </c>
      <c r="D838" s="62"/>
      <c r="E838" s="49">
        <v>300</v>
      </c>
      <c r="F838" s="40" t="s">
        <v>687</v>
      </c>
    </row>
    <row r="839" spans="1:6" ht="28.5" customHeight="1" x14ac:dyDescent="0.35">
      <c r="A839" s="26">
        <v>42961</v>
      </c>
      <c r="B839" s="62" t="s">
        <v>750</v>
      </c>
      <c r="C839" s="62" t="s">
        <v>551</v>
      </c>
      <c r="D839" s="62"/>
      <c r="E839" s="49">
        <v>500</v>
      </c>
      <c r="F839" s="40" t="s">
        <v>687</v>
      </c>
    </row>
    <row r="840" spans="1:6" ht="28.5" customHeight="1" x14ac:dyDescent="0.35">
      <c r="A840" s="26">
        <v>42961</v>
      </c>
      <c r="B840" s="62" t="s">
        <v>23</v>
      </c>
      <c r="C840" s="62"/>
      <c r="D840" s="62"/>
      <c r="E840" s="49">
        <v>0.02</v>
      </c>
      <c r="F840" s="40" t="s">
        <v>687</v>
      </c>
    </row>
    <row r="841" spans="1:6" ht="28.5" customHeight="1" x14ac:dyDescent="0.35">
      <c r="A841" s="26">
        <v>42961</v>
      </c>
      <c r="B841" s="62" t="s">
        <v>23</v>
      </c>
      <c r="C841" s="62"/>
      <c r="D841" s="62"/>
      <c r="E841" s="49">
        <v>0.06</v>
      </c>
      <c r="F841" s="40" t="s">
        <v>687</v>
      </c>
    </row>
    <row r="842" spans="1:6" ht="28.5" customHeight="1" x14ac:dyDescent="0.35">
      <c r="A842" s="26">
        <v>42961</v>
      </c>
      <c r="B842" s="62" t="s">
        <v>23</v>
      </c>
      <c r="C842" s="62"/>
      <c r="D842" s="62"/>
      <c r="E842" s="49">
        <v>0.1</v>
      </c>
      <c r="F842" s="40" t="s">
        <v>687</v>
      </c>
    </row>
    <row r="843" spans="1:6" ht="28.5" customHeight="1" x14ac:dyDescent="0.35">
      <c r="A843" s="26">
        <v>42961</v>
      </c>
      <c r="B843" s="62" t="s">
        <v>23</v>
      </c>
      <c r="C843" s="62"/>
      <c r="D843" s="62"/>
      <c r="E843" s="49">
        <v>0.1</v>
      </c>
      <c r="F843" s="40" t="s">
        <v>687</v>
      </c>
    </row>
    <row r="844" spans="1:6" ht="28.5" customHeight="1" x14ac:dyDescent="0.35">
      <c r="A844" s="26">
        <v>42961</v>
      </c>
      <c r="B844" s="62" t="s">
        <v>23</v>
      </c>
      <c r="C844" s="62"/>
      <c r="D844" s="62"/>
      <c r="E844" s="49">
        <v>0.11</v>
      </c>
      <c r="F844" s="40" t="s">
        <v>687</v>
      </c>
    </row>
    <row r="845" spans="1:6" ht="28.5" customHeight="1" x14ac:dyDescent="0.35">
      <c r="A845" s="26">
        <v>42961</v>
      </c>
      <c r="B845" s="62" t="s">
        <v>23</v>
      </c>
      <c r="C845" s="62"/>
      <c r="D845" s="62"/>
      <c r="E845" s="49">
        <v>0.2</v>
      </c>
      <c r="F845" s="40" t="s">
        <v>687</v>
      </c>
    </row>
    <row r="846" spans="1:6" ht="28.5" customHeight="1" x14ac:dyDescent="0.35">
      <c r="A846" s="26">
        <v>42961</v>
      </c>
      <c r="B846" s="62" t="s">
        <v>23</v>
      </c>
      <c r="C846" s="62"/>
      <c r="D846" s="62"/>
      <c r="E846" s="49">
        <v>0.2</v>
      </c>
      <c r="F846" s="40" t="s">
        <v>687</v>
      </c>
    </row>
    <row r="847" spans="1:6" ht="28.5" customHeight="1" x14ac:dyDescent="0.35">
      <c r="A847" s="26">
        <v>42961</v>
      </c>
      <c r="B847" s="62" t="s">
        <v>23</v>
      </c>
      <c r="C847" s="62"/>
      <c r="D847" s="62"/>
      <c r="E847" s="49">
        <v>0.21</v>
      </c>
      <c r="F847" s="40" t="s">
        <v>687</v>
      </c>
    </row>
    <row r="848" spans="1:6" ht="28.5" customHeight="1" x14ac:dyDescent="0.35">
      <c r="A848" s="26">
        <v>42961</v>
      </c>
      <c r="B848" s="62" t="s">
        <v>23</v>
      </c>
      <c r="C848" s="62"/>
      <c r="D848" s="62"/>
      <c r="E848" s="49">
        <v>0.35</v>
      </c>
      <c r="F848" s="40" t="s">
        <v>687</v>
      </c>
    </row>
    <row r="849" spans="1:6" ht="28.5" customHeight="1" x14ac:dyDescent="0.35">
      <c r="A849" s="26">
        <v>42961</v>
      </c>
      <c r="B849" s="62" t="s">
        <v>23</v>
      </c>
      <c r="C849" s="62"/>
      <c r="D849" s="62"/>
      <c r="E849" s="49">
        <v>0.45</v>
      </c>
      <c r="F849" s="40" t="s">
        <v>687</v>
      </c>
    </row>
    <row r="850" spans="1:6" ht="28.5" customHeight="1" x14ac:dyDescent="0.35">
      <c r="A850" s="26">
        <v>42961</v>
      </c>
      <c r="B850" s="62" t="s">
        <v>23</v>
      </c>
      <c r="C850" s="62"/>
      <c r="D850" s="62"/>
      <c r="E850" s="49">
        <v>0.51</v>
      </c>
      <c r="F850" s="40" t="s">
        <v>687</v>
      </c>
    </row>
    <row r="851" spans="1:6" ht="28.5" customHeight="1" x14ac:dyDescent="0.35">
      <c r="A851" s="26">
        <v>42961</v>
      </c>
      <c r="B851" s="62" t="s">
        <v>23</v>
      </c>
      <c r="C851" s="62"/>
      <c r="D851" s="62"/>
      <c r="E851" s="49">
        <v>0.66</v>
      </c>
      <c r="F851" s="40" t="s">
        <v>687</v>
      </c>
    </row>
    <row r="852" spans="1:6" ht="28.5" customHeight="1" x14ac:dyDescent="0.35">
      <c r="A852" s="26">
        <v>42961</v>
      </c>
      <c r="B852" s="62" t="s">
        <v>23</v>
      </c>
      <c r="C852" s="62"/>
      <c r="D852" s="62"/>
      <c r="E852" s="49">
        <v>2</v>
      </c>
      <c r="F852" s="40" t="s">
        <v>687</v>
      </c>
    </row>
    <row r="853" spans="1:6" ht="28.5" customHeight="1" x14ac:dyDescent="0.35">
      <c r="A853" s="26">
        <v>42961</v>
      </c>
      <c r="B853" s="62" t="s">
        <v>23</v>
      </c>
      <c r="C853" s="62"/>
      <c r="D853" s="62"/>
      <c r="E853" s="49">
        <v>5.28</v>
      </c>
      <c r="F853" s="40" t="s">
        <v>687</v>
      </c>
    </row>
    <row r="854" spans="1:6" ht="28.5" customHeight="1" x14ac:dyDescent="0.35">
      <c r="A854" s="26">
        <v>42961</v>
      </c>
      <c r="B854" s="19" t="s">
        <v>751</v>
      </c>
      <c r="C854" s="62"/>
      <c r="D854" s="62"/>
      <c r="E854" s="49">
        <v>1300</v>
      </c>
      <c r="F854" s="40" t="s">
        <v>745</v>
      </c>
    </row>
    <row r="855" spans="1:6" ht="28.5" customHeight="1" x14ac:dyDescent="0.35">
      <c r="A855" s="26">
        <v>42962</v>
      </c>
      <c r="B855" s="62" t="s">
        <v>23</v>
      </c>
      <c r="C855" s="62"/>
      <c r="D855" s="62"/>
      <c r="E855" s="49">
        <v>0.4</v>
      </c>
      <c r="F855" s="40" t="s">
        <v>687</v>
      </c>
    </row>
    <row r="856" spans="1:6" ht="28.5" customHeight="1" x14ac:dyDescent="0.35">
      <c r="A856" s="26">
        <v>42963</v>
      </c>
      <c r="B856" s="62" t="s">
        <v>23</v>
      </c>
      <c r="C856" s="62"/>
      <c r="D856" s="62"/>
      <c r="E856" s="49">
        <v>0.33</v>
      </c>
      <c r="F856" s="40" t="s">
        <v>687</v>
      </c>
    </row>
    <row r="857" spans="1:6" ht="28.5" customHeight="1" x14ac:dyDescent="0.35">
      <c r="A857" s="26">
        <v>42963</v>
      </c>
      <c r="B857" s="62" t="s">
        <v>23</v>
      </c>
      <c r="C857" s="62"/>
      <c r="D857" s="62"/>
      <c r="E857" s="49">
        <v>0.73</v>
      </c>
      <c r="F857" s="40" t="s">
        <v>687</v>
      </c>
    </row>
    <row r="858" spans="1:6" ht="28.5" customHeight="1" x14ac:dyDescent="0.35">
      <c r="A858" s="26">
        <v>42963</v>
      </c>
      <c r="B858" s="62" t="s">
        <v>23</v>
      </c>
      <c r="C858" s="62"/>
      <c r="D858" s="62"/>
      <c r="E858" s="49">
        <v>0.76</v>
      </c>
      <c r="F858" s="40" t="s">
        <v>687</v>
      </c>
    </row>
    <row r="859" spans="1:6" ht="28.5" customHeight="1" x14ac:dyDescent="0.35">
      <c r="A859" s="26">
        <v>42963</v>
      </c>
      <c r="B859" s="62" t="s">
        <v>23</v>
      </c>
      <c r="C859" s="62"/>
      <c r="D859" s="62"/>
      <c r="E859" s="49">
        <v>0.85</v>
      </c>
      <c r="F859" s="40" t="s">
        <v>687</v>
      </c>
    </row>
    <row r="860" spans="1:6" ht="28.5" customHeight="1" x14ac:dyDescent="0.35">
      <c r="A860" s="26">
        <v>42964</v>
      </c>
      <c r="B860" s="62" t="s">
        <v>23</v>
      </c>
      <c r="C860" s="62"/>
      <c r="D860" s="62"/>
      <c r="E860" s="49">
        <v>0.34</v>
      </c>
      <c r="F860" s="40" t="s">
        <v>687</v>
      </c>
    </row>
    <row r="861" spans="1:6" ht="28.5" customHeight="1" x14ac:dyDescent="0.35">
      <c r="A861" s="26">
        <v>42964</v>
      </c>
      <c r="B861" s="62" t="s">
        <v>23</v>
      </c>
      <c r="C861" s="62"/>
      <c r="D861" s="62"/>
      <c r="E861" s="49">
        <v>0.5</v>
      </c>
      <c r="F861" s="40" t="s">
        <v>687</v>
      </c>
    </row>
    <row r="862" spans="1:6" ht="28.5" customHeight="1" x14ac:dyDescent="0.35">
      <c r="A862" s="26">
        <v>42964</v>
      </c>
      <c r="B862" s="62" t="s">
        <v>23</v>
      </c>
      <c r="C862" s="62"/>
      <c r="D862" s="62"/>
      <c r="E862" s="49">
        <v>0.64</v>
      </c>
      <c r="F862" s="40" t="s">
        <v>687</v>
      </c>
    </row>
    <row r="863" spans="1:6" ht="28.5" customHeight="1" x14ac:dyDescent="0.35">
      <c r="A863" s="26">
        <v>42964</v>
      </c>
      <c r="B863" s="62" t="s">
        <v>23</v>
      </c>
      <c r="C863" s="62"/>
      <c r="D863" s="62"/>
      <c r="E863" s="49">
        <v>0.77</v>
      </c>
      <c r="F863" s="40" t="s">
        <v>687</v>
      </c>
    </row>
    <row r="864" spans="1:6" ht="28.5" customHeight="1" x14ac:dyDescent="0.35">
      <c r="A864" s="26">
        <v>42964</v>
      </c>
      <c r="B864" s="62" t="s">
        <v>23</v>
      </c>
      <c r="C864" s="62"/>
      <c r="D864" s="62"/>
      <c r="E864" s="49">
        <v>10.82</v>
      </c>
      <c r="F864" s="40" t="s">
        <v>687</v>
      </c>
    </row>
    <row r="865" spans="1:6" ht="28.5" customHeight="1" x14ac:dyDescent="0.35">
      <c r="A865" s="26">
        <v>42964</v>
      </c>
      <c r="B865" s="19" t="s">
        <v>753</v>
      </c>
      <c r="C865" s="62"/>
      <c r="D865" s="62"/>
      <c r="E865" s="49">
        <v>500</v>
      </c>
      <c r="F865" s="40" t="s">
        <v>66</v>
      </c>
    </row>
    <row r="866" spans="1:6" ht="28.5" customHeight="1" x14ac:dyDescent="0.35">
      <c r="A866" s="26">
        <v>42964</v>
      </c>
      <c r="B866" s="19" t="s">
        <v>754</v>
      </c>
      <c r="C866" s="62"/>
      <c r="D866" s="62"/>
      <c r="E866" s="49">
        <v>100</v>
      </c>
      <c r="F866" s="40" t="s">
        <v>66</v>
      </c>
    </row>
    <row r="867" spans="1:6" ht="28.5" customHeight="1" x14ac:dyDescent="0.35">
      <c r="A867" s="26">
        <v>42964</v>
      </c>
      <c r="B867" s="19" t="s">
        <v>755</v>
      </c>
      <c r="C867" s="62"/>
      <c r="D867" s="62"/>
      <c r="E867" s="49">
        <v>1</v>
      </c>
      <c r="F867" s="40" t="s">
        <v>66</v>
      </c>
    </row>
    <row r="868" spans="1:6" ht="28.5" customHeight="1" x14ac:dyDescent="0.35">
      <c r="A868" s="26">
        <v>42965</v>
      </c>
      <c r="B868" s="62" t="s">
        <v>23</v>
      </c>
      <c r="C868" s="62"/>
      <c r="D868" s="62"/>
      <c r="E868" s="49">
        <v>0.03</v>
      </c>
      <c r="F868" s="40" t="s">
        <v>687</v>
      </c>
    </row>
    <row r="869" spans="1:6" ht="28.5" customHeight="1" x14ac:dyDescent="0.35">
      <c r="A869" s="26">
        <v>42965</v>
      </c>
      <c r="B869" s="19" t="s">
        <v>756</v>
      </c>
      <c r="C869" s="62"/>
      <c r="D869" s="62"/>
      <c r="E869" s="49">
        <v>880</v>
      </c>
      <c r="F869" s="40" t="s">
        <v>687</v>
      </c>
    </row>
    <row r="870" spans="1:6" ht="28.5" customHeight="1" x14ac:dyDescent="0.35">
      <c r="A870" s="26">
        <v>42965</v>
      </c>
      <c r="B870" s="19" t="s">
        <v>756</v>
      </c>
      <c r="C870" s="62"/>
      <c r="D870" s="62"/>
      <c r="E870" s="49">
        <v>1320</v>
      </c>
      <c r="F870" s="40" t="s">
        <v>745</v>
      </c>
    </row>
    <row r="871" spans="1:6" ht="28.5" customHeight="1" x14ac:dyDescent="0.35">
      <c r="A871" s="26">
        <v>42966</v>
      </c>
      <c r="B871" s="62" t="s">
        <v>439</v>
      </c>
      <c r="C871" s="62" t="s">
        <v>760</v>
      </c>
      <c r="D871" s="62"/>
      <c r="E871" s="49">
        <v>1000</v>
      </c>
      <c r="F871" s="40" t="s">
        <v>687</v>
      </c>
    </row>
    <row r="872" spans="1:6" ht="28.5" customHeight="1" x14ac:dyDescent="0.35">
      <c r="A872" s="26">
        <v>42968</v>
      </c>
      <c r="B872" s="62" t="s">
        <v>23</v>
      </c>
      <c r="C872" s="62"/>
      <c r="D872" s="62"/>
      <c r="E872" s="49">
        <v>0.36</v>
      </c>
      <c r="F872" s="40" t="s">
        <v>687</v>
      </c>
    </row>
    <row r="873" spans="1:6" ht="28.5" customHeight="1" x14ac:dyDescent="0.35">
      <c r="A873" s="26">
        <v>42968</v>
      </c>
      <c r="B873" s="62" t="s">
        <v>23</v>
      </c>
      <c r="C873" s="62"/>
      <c r="D873" s="62"/>
      <c r="E873" s="49">
        <v>0.81</v>
      </c>
      <c r="F873" s="40" t="s">
        <v>687</v>
      </c>
    </row>
    <row r="874" spans="1:6" ht="28.5" customHeight="1" x14ac:dyDescent="0.35">
      <c r="A874" s="26">
        <v>42968</v>
      </c>
      <c r="B874" s="19" t="s">
        <v>757</v>
      </c>
      <c r="C874" s="62"/>
      <c r="D874" s="62"/>
      <c r="E874" s="49">
        <v>300</v>
      </c>
      <c r="F874" s="40" t="s">
        <v>66</v>
      </c>
    </row>
    <row r="875" spans="1:6" ht="28.5" customHeight="1" x14ac:dyDescent="0.35">
      <c r="A875" s="26">
        <v>42968</v>
      </c>
      <c r="B875" s="19" t="s">
        <v>758</v>
      </c>
      <c r="C875" s="62"/>
      <c r="D875" s="62"/>
      <c r="E875" s="49">
        <v>301</v>
      </c>
      <c r="F875" s="40" t="s">
        <v>66</v>
      </c>
    </row>
    <row r="876" spans="1:6" ht="28.5" customHeight="1" x14ac:dyDescent="0.35">
      <c r="A876" s="26">
        <v>42968</v>
      </c>
      <c r="B876" s="19" t="s">
        <v>759</v>
      </c>
      <c r="C876" s="62"/>
      <c r="D876" s="62"/>
      <c r="E876" s="49">
        <v>140</v>
      </c>
      <c r="F876" s="40" t="s">
        <v>66</v>
      </c>
    </row>
    <row r="877" spans="1:6" ht="28.5" customHeight="1" x14ac:dyDescent="0.35">
      <c r="A877" s="26">
        <v>42969</v>
      </c>
      <c r="B877" s="62" t="s">
        <v>23</v>
      </c>
      <c r="C877" s="62"/>
      <c r="D877" s="62"/>
      <c r="E877" s="49">
        <v>0.03</v>
      </c>
      <c r="F877" s="40" t="s">
        <v>687</v>
      </c>
    </row>
    <row r="878" spans="1:6" ht="28.5" customHeight="1" x14ac:dyDescent="0.35">
      <c r="A878" s="26">
        <v>42969</v>
      </c>
      <c r="B878" s="62" t="s">
        <v>23</v>
      </c>
      <c r="C878" s="62"/>
      <c r="D878" s="62"/>
      <c r="E878" s="49">
        <v>0.05</v>
      </c>
      <c r="F878" s="40" t="s">
        <v>687</v>
      </c>
    </row>
    <row r="879" spans="1:6" ht="28.5" customHeight="1" x14ac:dyDescent="0.35">
      <c r="A879" s="26">
        <v>42969</v>
      </c>
      <c r="B879" s="62" t="s">
        <v>23</v>
      </c>
      <c r="C879" s="62"/>
      <c r="D879" s="62"/>
      <c r="E879" s="49">
        <v>0.05</v>
      </c>
      <c r="F879" s="40" t="s">
        <v>687</v>
      </c>
    </row>
    <row r="880" spans="1:6" ht="28.5" customHeight="1" x14ac:dyDescent="0.35">
      <c r="A880" s="26">
        <v>42969</v>
      </c>
      <c r="B880" s="62" t="s">
        <v>23</v>
      </c>
      <c r="C880" s="62"/>
      <c r="D880" s="62"/>
      <c r="E880" s="49">
        <v>0.33</v>
      </c>
      <c r="F880" s="40" t="s">
        <v>687</v>
      </c>
    </row>
    <row r="881" spans="1:6" ht="28.5" customHeight="1" x14ac:dyDescent="0.35">
      <c r="A881" s="26">
        <v>42969</v>
      </c>
      <c r="B881" s="62" t="s">
        <v>23</v>
      </c>
      <c r="C881" s="62"/>
      <c r="D881" s="62"/>
      <c r="E881" s="49">
        <v>0.36</v>
      </c>
      <c r="F881" s="40" t="s">
        <v>687</v>
      </c>
    </row>
    <row r="882" spans="1:6" ht="28.5" customHeight="1" x14ac:dyDescent="0.35">
      <c r="A882" s="26">
        <v>42969</v>
      </c>
      <c r="B882" s="62" t="s">
        <v>23</v>
      </c>
      <c r="C882" s="62"/>
      <c r="D882" s="62"/>
      <c r="E882" s="49">
        <v>50.39</v>
      </c>
      <c r="F882" s="40" t="s">
        <v>687</v>
      </c>
    </row>
    <row r="883" spans="1:6" ht="51" customHeight="1" x14ac:dyDescent="0.35">
      <c r="A883" s="26">
        <v>42969</v>
      </c>
      <c r="B883" s="62" t="s">
        <v>762</v>
      </c>
      <c r="C883" s="62"/>
      <c r="D883" s="62"/>
      <c r="E883" s="49">
        <v>8093.5</v>
      </c>
      <c r="F883" s="40" t="s">
        <v>687</v>
      </c>
    </row>
    <row r="884" spans="1:6" ht="38.5" customHeight="1" x14ac:dyDescent="0.35">
      <c r="A884" s="26">
        <v>42969</v>
      </c>
      <c r="B884" s="62" t="s">
        <v>763</v>
      </c>
      <c r="C884" s="62"/>
      <c r="D884" s="62"/>
      <c r="E884" s="49">
        <v>8671.7000000000007</v>
      </c>
      <c r="F884" s="40" t="s">
        <v>687</v>
      </c>
    </row>
    <row r="885" spans="1:6" ht="28.5" customHeight="1" x14ac:dyDescent="0.35">
      <c r="A885" s="26">
        <v>42970</v>
      </c>
      <c r="B885" s="19" t="s">
        <v>761</v>
      </c>
      <c r="C885" s="62"/>
      <c r="D885" s="62"/>
      <c r="E885" s="49">
        <v>2000</v>
      </c>
      <c r="F885" s="40" t="s">
        <v>745</v>
      </c>
    </row>
    <row r="886" spans="1:6" ht="28.5" customHeight="1" x14ac:dyDescent="0.35">
      <c r="A886" s="26">
        <v>42971</v>
      </c>
      <c r="B886" s="62" t="s">
        <v>23</v>
      </c>
      <c r="C886" s="62"/>
      <c r="D886" s="62"/>
      <c r="E886" s="49">
        <v>0.05</v>
      </c>
      <c r="F886" s="40" t="s">
        <v>687</v>
      </c>
    </row>
    <row r="887" spans="1:6" ht="28.5" customHeight="1" x14ac:dyDescent="0.35">
      <c r="A887" s="26">
        <v>42971</v>
      </c>
      <c r="B887" s="62" t="s">
        <v>23</v>
      </c>
      <c r="C887" s="62"/>
      <c r="D887" s="62"/>
      <c r="E887" s="49">
        <v>0.09</v>
      </c>
      <c r="F887" s="40" t="s">
        <v>687</v>
      </c>
    </row>
    <row r="888" spans="1:6" ht="28.5" customHeight="1" x14ac:dyDescent="0.35">
      <c r="A888" s="26">
        <v>42971</v>
      </c>
      <c r="B888" s="62" t="s">
        <v>23</v>
      </c>
      <c r="C888" s="62"/>
      <c r="D888" s="62"/>
      <c r="E888" s="49">
        <v>0.11</v>
      </c>
      <c r="F888" s="40" t="s">
        <v>687</v>
      </c>
    </row>
    <row r="889" spans="1:6" ht="28.5" customHeight="1" x14ac:dyDescent="0.35">
      <c r="A889" s="26">
        <v>42971</v>
      </c>
      <c r="B889" s="62" t="s">
        <v>23</v>
      </c>
      <c r="C889" s="62"/>
      <c r="D889" s="62"/>
      <c r="E889" s="49">
        <v>0.17</v>
      </c>
      <c r="F889" s="40" t="s">
        <v>687</v>
      </c>
    </row>
    <row r="890" spans="1:6" ht="28.5" customHeight="1" x14ac:dyDescent="0.35">
      <c r="A890" s="26">
        <v>42971</v>
      </c>
      <c r="B890" s="62" t="s">
        <v>23</v>
      </c>
      <c r="C890" s="62"/>
      <c r="D890" s="62"/>
      <c r="E890" s="49">
        <v>0.36</v>
      </c>
      <c r="F890" s="40" t="s">
        <v>687</v>
      </c>
    </row>
    <row r="891" spans="1:6" ht="28.5" customHeight="1" x14ac:dyDescent="0.35">
      <c r="A891" s="26">
        <v>42971</v>
      </c>
      <c r="B891" s="19" t="s">
        <v>761</v>
      </c>
      <c r="C891" s="62"/>
      <c r="D891" s="62"/>
      <c r="E891" s="49">
        <v>600</v>
      </c>
      <c r="F891" s="40" t="s">
        <v>66</v>
      </c>
    </row>
    <row r="892" spans="1:6" ht="28.5" customHeight="1" x14ac:dyDescent="0.35">
      <c r="A892" s="26">
        <v>42972</v>
      </c>
      <c r="B892" s="62" t="s">
        <v>23</v>
      </c>
      <c r="C892" s="62"/>
      <c r="D892" s="62"/>
      <c r="E892" s="49">
        <v>0.06</v>
      </c>
      <c r="F892" s="40" t="s">
        <v>687</v>
      </c>
    </row>
    <row r="893" spans="1:6" ht="28.5" customHeight="1" x14ac:dyDescent="0.35">
      <c r="A893" s="26">
        <v>42972</v>
      </c>
      <c r="B893" s="62" t="s">
        <v>23</v>
      </c>
      <c r="C893" s="62"/>
      <c r="D893" s="62"/>
      <c r="E893" s="49">
        <v>0.38</v>
      </c>
      <c r="F893" s="40" t="s">
        <v>687</v>
      </c>
    </row>
    <row r="894" spans="1:6" ht="28.5" customHeight="1" x14ac:dyDescent="0.35">
      <c r="A894" s="26">
        <v>42972</v>
      </c>
      <c r="B894" s="62" t="s">
        <v>23</v>
      </c>
      <c r="C894" s="62"/>
      <c r="D894" s="62"/>
      <c r="E894" s="49">
        <v>0.86</v>
      </c>
      <c r="F894" s="40" t="s">
        <v>687</v>
      </c>
    </row>
    <row r="895" spans="1:6" ht="28.5" customHeight="1" x14ac:dyDescent="0.35">
      <c r="A895" s="26">
        <v>42975</v>
      </c>
      <c r="B895" s="62" t="s">
        <v>23</v>
      </c>
      <c r="C895" s="62"/>
      <c r="D895" s="62"/>
      <c r="E895" s="49">
        <v>0.17</v>
      </c>
      <c r="F895" s="40" t="s">
        <v>687</v>
      </c>
    </row>
    <row r="896" spans="1:6" ht="28.5" customHeight="1" x14ac:dyDescent="0.35">
      <c r="A896" s="26">
        <v>42975</v>
      </c>
      <c r="B896" s="62" t="s">
        <v>23</v>
      </c>
      <c r="C896" s="62"/>
      <c r="D896" s="62"/>
      <c r="E896" s="49">
        <v>0.25</v>
      </c>
      <c r="F896" s="40" t="s">
        <v>687</v>
      </c>
    </row>
    <row r="897" spans="1:6" ht="28.5" customHeight="1" x14ac:dyDescent="0.35">
      <c r="A897" s="26">
        <v>42975</v>
      </c>
      <c r="B897" s="62" t="s">
        <v>23</v>
      </c>
      <c r="C897" s="62"/>
      <c r="D897" s="62"/>
      <c r="E897" s="49">
        <v>0.3</v>
      </c>
      <c r="F897" s="40" t="s">
        <v>687</v>
      </c>
    </row>
    <row r="898" spans="1:6" ht="28.5" customHeight="1" x14ac:dyDescent="0.35">
      <c r="A898" s="26">
        <v>42975</v>
      </c>
      <c r="B898" s="62" t="s">
        <v>23</v>
      </c>
      <c r="C898" s="62"/>
      <c r="D898" s="62"/>
      <c r="E898" s="49">
        <v>0.41</v>
      </c>
      <c r="F898" s="40" t="s">
        <v>687</v>
      </c>
    </row>
    <row r="899" spans="1:6" ht="28.5" customHeight="1" x14ac:dyDescent="0.35">
      <c r="A899" s="26">
        <v>42975</v>
      </c>
      <c r="B899" s="62" t="s">
        <v>23</v>
      </c>
      <c r="C899" s="62"/>
      <c r="D899" s="62"/>
      <c r="E899" s="49">
        <v>0.48</v>
      </c>
      <c r="F899" s="40" t="s">
        <v>687</v>
      </c>
    </row>
    <row r="900" spans="1:6" ht="28.5" customHeight="1" x14ac:dyDescent="0.35">
      <c r="A900" s="26">
        <v>42975</v>
      </c>
      <c r="B900" s="62" t="s">
        <v>638</v>
      </c>
      <c r="C900" s="62" t="s">
        <v>639</v>
      </c>
      <c r="D900" s="62" t="s">
        <v>767</v>
      </c>
      <c r="E900" s="49">
        <v>19.940000000000001</v>
      </c>
      <c r="F900" s="40" t="s">
        <v>687</v>
      </c>
    </row>
    <row r="901" spans="1:6" ht="28.5" customHeight="1" x14ac:dyDescent="0.35">
      <c r="A901" s="26">
        <v>42975</v>
      </c>
      <c r="B901" s="19" t="s">
        <v>765</v>
      </c>
      <c r="C901" s="62"/>
      <c r="D901" s="62"/>
      <c r="E901" s="49">
        <v>200.07</v>
      </c>
      <c r="F901" s="40" t="s">
        <v>66</v>
      </c>
    </row>
    <row r="902" spans="1:6" ht="28.5" customHeight="1" x14ac:dyDescent="0.35">
      <c r="A902" s="26">
        <v>42976</v>
      </c>
      <c r="B902" s="62" t="s">
        <v>638</v>
      </c>
      <c r="C902" s="62" t="s">
        <v>639</v>
      </c>
      <c r="D902" s="62" t="s">
        <v>767</v>
      </c>
      <c r="E902" s="49">
        <v>9.9700000000000006</v>
      </c>
      <c r="F902" s="40" t="s">
        <v>687</v>
      </c>
    </row>
    <row r="903" spans="1:6" ht="28.5" customHeight="1" x14ac:dyDescent="0.35">
      <c r="A903" s="26">
        <v>42976</v>
      </c>
      <c r="B903" s="62" t="s">
        <v>23</v>
      </c>
      <c r="C903" s="62"/>
      <c r="D903" s="62"/>
      <c r="E903" s="49">
        <v>0.31</v>
      </c>
      <c r="F903" s="40" t="s">
        <v>687</v>
      </c>
    </row>
    <row r="904" spans="1:6" ht="28.5" customHeight="1" x14ac:dyDescent="0.35">
      <c r="A904" s="26">
        <v>42976</v>
      </c>
      <c r="B904" s="19" t="s">
        <v>766</v>
      </c>
      <c r="C904" s="62"/>
      <c r="D904" s="62"/>
      <c r="E904" s="49">
        <v>50</v>
      </c>
      <c r="F904" s="40" t="s">
        <v>687</v>
      </c>
    </row>
    <row r="905" spans="1:6" ht="28.5" customHeight="1" x14ac:dyDescent="0.35">
      <c r="A905" s="26">
        <v>42977</v>
      </c>
      <c r="B905" s="62" t="s">
        <v>23</v>
      </c>
      <c r="C905" s="62"/>
      <c r="D905" s="62"/>
      <c r="E905" s="49">
        <v>0.11</v>
      </c>
      <c r="F905" s="40" t="s">
        <v>687</v>
      </c>
    </row>
    <row r="906" spans="1:6" ht="28.5" customHeight="1" x14ac:dyDescent="0.35">
      <c r="A906" s="26">
        <v>42977</v>
      </c>
      <c r="B906" s="62" t="s">
        <v>23</v>
      </c>
      <c r="C906" s="62"/>
      <c r="D906" s="62"/>
      <c r="E906" s="49">
        <v>0.2</v>
      </c>
      <c r="F906" s="40" t="s">
        <v>687</v>
      </c>
    </row>
    <row r="907" spans="1:6" ht="28.5" customHeight="1" x14ac:dyDescent="0.35">
      <c r="A907" s="26">
        <v>42977</v>
      </c>
      <c r="B907" s="62" t="s">
        <v>23</v>
      </c>
      <c r="C907" s="62"/>
      <c r="D907" s="62"/>
      <c r="E907" s="49">
        <v>0.4</v>
      </c>
      <c r="F907" s="40" t="s">
        <v>687</v>
      </c>
    </row>
    <row r="908" spans="1:6" ht="28.5" customHeight="1" x14ac:dyDescent="0.35">
      <c r="A908" s="26">
        <v>42977</v>
      </c>
      <c r="B908" s="62" t="s">
        <v>23</v>
      </c>
      <c r="C908" s="62"/>
      <c r="D908" s="62"/>
      <c r="E908" s="49">
        <v>0.45</v>
      </c>
      <c r="F908" s="40" t="s">
        <v>687</v>
      </c>
    </row>
    <row r="909" spans="1:6" ht="28.5" customHeight="1" x14ac:dyDescent="0.35">
      <c r="A909" s="26">
        <v>42977</v>
      </c>
      <c r="B909" s="62" t="s">
        <v>23</v>
      </c>
      <c r="C909" s="62"/>
      <c r="D909" s="62"/>
      <c r="E909" s="49">
        <v>1</v>
      </c>
      <c r="F909" s="40" t="s">
        <v>687</v>
      </c>
    </row>
    <row r="910" spans="1:6" ht="28.5" customHeight="1" x14ac:dyDescent="0.35">
      <c r="A910" s="26">
        <v>42977</v>
      </c>
      <c r="B910" s="62" t="s">
        <v>638</v>
      </c>
      <c r="C910" s="62" t="s">
        <v>639</v>
      </c>
      <c r="D910" s="62" t="s">
        <v>767</v>
      </c>
      <c r="E910" s="49">
        <v>997.5</v>
      </c>
      <c r="F910" s="40" t="s">
        <v>687</v>
      </c>
    </row>
    <row r="911" spans="1:6" ht="28.5" customHeight="1" x14ac:dyDescent="0.35">
      <c r="A911" s="26">
        <v>42978</v>
      </c>
      <c r="B911" s="62" t="s">
        <v>23</v>
      </c>
      <c r="C911" s="62"/>
      <c r="D911" s="62"/>
      <c r="E911" s="49">
        <v>0.14000000000000001</v>
      </c>
      <c r="F911" s="40" t="s">
        <v>687</v>
      </c>
    </row>
    <row r="912" spans="1:6" ht="28.5" customHeight="1" x14ac:dyDescent="0.35">
      <c r="A912" s="26">
        <v>42978</v>
      </c>
      <c r="B912" s="62" t="s">
        <v>23</v>
      </c>
      <c r="C912" s="62"/>
      <c r="D912" s="62"/>
      <c r="E912" s="49">
        <v>0.21</v>
      </c>
      <c r="F912" s="40" t="s">
        <v>687</v>
      </c>
    </row>
    <row r="913" spans="1:6" ht="28.5" customHeight="1" x14ac:dyDescent="0.35">
      <c r="A913" s="26">
        <v>42978</v>
      </c>
      <c r="B913" s="62" t="s">
        <v>23</v>
      </c>
      <c r="C913" s="62"/>
      <c r="D913" s="62"/>
      <c r="E913" s="49">
        <v>0.59</v>
      </c>
      <c r="F913" s="40" t="s">
        <v>687</v>
      </c>
    </row>
    <row r="914" spans="1:6" ht="28.5" customHeight="1" x14ac:dyDescent="0.35">
      <c r="A914" s="26">
        <v>42978</v>
      </c>
      <c r="B914" s="62" t="s">
        <v>23</v>
      </c>
      <c r="C914" s="62"/>
      <c r="D914" s="62"/>
      <c r="E914" s="49">
        <v>2</v>
      </c>
      <c r="F914" s="40" t="s">
        <v>687</v>
      </c>
    </row>
    <row r="915" spans="1:6" ht="28.5" customHeight="1" x14ac:dyDescent="0.35">
      <c r="A915" s="26">
        <v>42978</v>
      </c>
      <c r="B915" s="19" t="s">
        <v>768</v>
      </c>
      <c r="C915" s="62"/>
      <c r="D915" s="62"/>
      <c r="E915" s="49">
        <v>100</v>
      </c>
      <c r="F915" s="40" t="s">
        <v>66</v>
      </c>
    </row>
    <row r="916" spans="1:6" ht="28.5" customHeight="1" x14ac:dyDescent="0.35">
      <c r="A916" s="26">
        <v>42979</v>
      </c>
      <c r="B916" s="62" t="s">
        <v>23</v>
      </c>
      <c r="C916" s="62"/>
      <c r="D916" s="62"/>
      <c r="E916" s="49">
        <v>0.12</v>
      </c>
      <c r="F916" s="40" t="s">
        <v>687</v>
      </c>
    </row>
    <row r="917" spans="1:6" ht="28.5" customHeight="1" x14ac:dyDescent="0.35">
      <c r="A917" s="26">
        <v>42979</v>
      </c>
      <c r="B917" s="62" t="s">
        <v>23</v>
      </c>
      <c r="C917" s="62"/>
      <c r="D917" s="62"/>
      <c r="E917" s="49">
        <v>0.22</v>
      </c>
      <c r="F917" s="40" t="s">
        <v>687</v>
      </c>
    </row>
    <row r="918" spans="1:6" ht="28.5" customHeight="1" x14ac:dyDescent="0.35">
      <c r="A918" s="26">
        <v>42979</v>
      </c>
      <c r="B918" s="62" t="s">
        <v>23</v>
      </c>
      <c r="C918" s="62"/>
      <c r="D918" s="62"/>
      <c r="E918" s="49">
        <v>0.25</v>
      </c>
      <c r="F918" s="40" t="s">
        <v>687</v>
      </c>
    </row>
    <row r="919" spans="1:6" ht="28.5" customHeight="1" x14ac:dyDescent="0.35">
      <c r="A919" s="26">
        <v>42979</v>
      </c>
      <c r="B919" s="62" t="s">
        <v>23</v>
      </c>
      <c r="C919" s="62"/>
      <c r="D919" s="62"/>
      <c r="E919" s="49">
        <v>0.28000000000000003</v>
      </c>
      <c r="F919" s="40" t="s">
        <v>687</v>
      </c>
    </row>
    <row r="920" spans="1:6" ht="28.5" customHeight="1" x14ac:dyDescent="0.35">
      <c r="A920" s="26">
        <v>42979</v>
      </c>
      <c r="B920" s="62" t="s">
        <v>23</v>
      </c>
      <c r="C920" s="62"/>
      <c r="D920" s="62"/>
      <c r="E920" s="49">
        <v>0.67</v>
      </c>
      <c r="F920" s="40" t="s">
        <v>687</v>
      </c>
    </row>
    <row r="921" spans="1:6" ht="28.5" customHeight="1" x14ac:dyDescent="0.35">
      <c r="A921" s="26">
        <v>42979</v>
      </c>
      <c r="B921" s="62" t="s">
        <v>23</v>
      </c>
      <c r="C921" s="62"/>
      <c r="D921" s="62"/>
      <c r="E921" s="49">
        <v>0.9</v>
      </c>
      <c r="F921" s="40" t="s">
        <v>687</v>
      </c>
    </row>
    <row r="922" spans="1:6" ht="28.5" customHeight="1" x14ac:dyDescent="0.35">
      <c r="A922" s="26">
        <v>42982</v>
      </c>
      <c r="B922" s="62" t="s">
        <v>23</v>
      </c>
      <c r="C922" s="62"/>
      <c r="D922" s="62"/>
      <c r="E922" s="49">
        <v>0.01</v>
      </c>
      <c r="F922" s="40" t="s">
        <v>687</v>
      </c>
    </row>
    <row r="923" spans="1:6" ht="28.5" customHeight="1" x14ac:dyDescent="0.35">
      <c r="A923" s="26">
        <v>42982</v>
      </c>
      <c r="B923" s="62" t="s">
        <v>23</v>
      </c>
      <c r="C923" s="62"/>
      <c r="D923" s="62"/>
      <c r="E923" s="49">
        <v>0.17</v>
      </c>
      <c r="F923" s="40" t="s">
        <v>687</v>
      </c>
    </row>
    <row r="924" spans="1:6" ht="28.5" customHeight="1" x14ac:dyDescent="0.35">
      <c r="A924" s="26">
        <v>42982</v>
      </c>
      <c r="B924" s="62" t="s">
        <v>23</v>
      </c>
      <c r="C924" s="62"/>
      <c r="D924" s="62"/>
      <c r="E924" s="49">
        <v>0.19</v>
      </c>
      <c r="F924" s="40" t="s">
        <v>687</v>
      </c>
    </row>
    <row r="925" spans="1:6" ht="28.5" customHeight="1" x14ac:dyDescent="0.35">
      <c r="A925" s="26">
        <v>42982</v>
      </c>
      <c r="B925" s="62" t="s">
        <v>23</v>
      </c>
      <c r="C925" s="62"/>
      <c r="D925" s="62"/>
      <c r="E925" s="49">
        <v>0.25</v>
      </c>
      <c r="F925" s="40" t="s">
        <v>687</v>
      </c>
    </row>
    <row r="926" spans="1:6" ht="28.5" customHeight="1" x14ac:dyDescent="0.35">
      <c r="A926" s="26">
        <v>42982</v>
      </c>
      <c r="B926" s="62" t="s">
        <v>23</v>
      </c>
      <c r="C926" s="62"/>
      <c r="D926" s="62"/>
      <c r="E926" s="49">
        <v>0.32</v>
      </c>
      <c r="F926" s="40" t="s">
        <v>687</v>
      </c>
    </row>
    <row r="927" spans="1:6" ht="28.5" customHeight="1" x14ac:dyDescent="0.35">
      <c r="A927" s="26">
        <v>42982</v>
      </c>
      <c r="B927" s="62" t="s">
        <v>23</v>
      </c>
      <c r="C927" s="62"/>
      <c r="D927" s="62"/>
      <c r="E927" s="49">
        <v>0.32</v>
      </c>
      <c r="F927" s="40" t="s">
        <v>687</v>
      </c>
    </row>
    <row r="928" spans="1:6" ht="28.5" customHeight="1" x14ac:dyDescent="0.35">
      <c r="A928" s="26">
        <v>42982</v>
      </c>
      <c r="B928" s="62" t="s">
        <v>23</v>
      </c>
      <c r="C928" s="62"/>
      <c r="D928" s="62"/>
      <c r="E928" s="49">
        <v>0.37</v>
      </c>
      <c r="F928" s="40" t="s">
        <v>687</v>
      </c>
    </row>
    <row r="929" spans="1:6" ht="28.5" customHeight="1" x14ac:dyDescent="0.35">
      <c r="A929" s="26">
        <v>42982</v>
      </c>
      <c r="B929" s="62" t="s">
        <v>23</v>
      </c>
      <c r="C929" s="62"/>
      <c r="D929" s="62"/>
      <c r="E929" s="49">
        <v>0.4</v>
      </c>
      <c r="F929" s="40" t="s">
        <v>687</v>
      </c>
    </row>
    <row r="930" spans="1:6" ht="28.5" customHeight="1" x14ac:dyDescent="0.35">
      <c r="A930" s="26">
        <v>42982</v>
      </c>
      <c r="B930" s="62" t="s">
        <v>23</v>
      </c>
      <c r="C930" s="62"/>
      <c r="D930" s="62"/>
      <c r="E930" s="49">
        <v>0.45</v>
      </c>
      <c r="F930" s="40" t="s">
        <v>687</v>
      </c>
    </row>
    <row r="931" spans="1:6" ht="28.5" customHeight="1" x14ac:dyDescent="0.35">
      <c r="A931" s="26">
        <v>42982</v>
      </c>
      <c r="B931" s="62" t="s">
        <v>23</v>
      </c>
      <c r="C931" s="62"/>
      <c r="D931" s="62"/>
      <c r="E931" s="49">
        <v>0.48</v>
      </c>
      <c r="F931" s="40" t="s">
        <v>687</v>
      </c>
    </row>
    <row r="932" spans="1:6" ht="28.5" customHeight="1" x14ac:dyDescent="0.35">
      <c r="A932" s="26">
        <v>42982</v>
      </c>
      <c r="B932" s="62" t="s">
        <v>23</v>
      </c>
      <c r="C932" s="62"/>
      <c r="D932" s="62"/>
      <c r="E932" s="49">
        <v>0.5</v>
      </c>
      <c r="F932" s="40" t="s">
        <v>687</v>
      </c>
    </row>
    <row r="933" spans="1:6" ht="28.5" customHeight="1" x14ac:dyDescent="0.35">
      <c r="A933" s="26">
        <v>42982</v>
      </c>
      <c r="B933" s="62" t="s">
        <v>23</v>
      </c>
      <c r="C933" s="62"/>
      <c r="D933" s="62"/>
      <c r="E933" s="49">
        <v>0.52</v>
      </c>
      <c r="F933" s="40" t="s">
        <v>687</v>
      </c>
    </row>
    <row r="934" spans="1:6" ht="28.5" customHeight="1" x14ac:dyDescent="0.35">
      <c r="A934" s="26">
        <v>42982</v>
      </c>
      <c r="B934" s="62" t="s">
        <v>638</v>
      </c>
      <c r="C934" s="62" t="s">
        <v>639</v>
      </c>
      <c r="D934" s="62" t="s">
        <v>769</v>
      </c>
      <c r="E934" s="49">
        <v>19.940000000000001</v>
      </c>
      <c r="F934" s="40" t="s">
        <v>687</v>
      </c>
    </row>
    <row r="935" spans="1:6" ht="28.5" customHeight="1" x14ac:dyDescent="0.35">
      <c r="A935" s="26">
        <v>42982</v>
      </c>
      <c r="B935" s="19" t="s">
        <v>770</v>
      </c>
      <c r="C935" s="62"/>
      <c r="D935" s="62"/>
      <c r="E935" s="49">
        <v>300</v>
      </c>
      <c r="F935" s="40" t="s">
        <v>66</v>
      </c>
    </row>
    <row r="936" spans="1:6" ht="28.5" customHeight="1" x14ac:dyDescent="0.35">
      <c r="A936" s="26">
        <v>42982</v>
      </c>
      <c r="B936" s="19" t="s">
        <v>771</v>
      </c>
      <c r="C936" s="62"/>
      <c r="D936" s="62"/>
      <c r="E936" s="49">
        <v>1000</v>
      </c>
      <c r="F936" s="40" t="s">
        <v>773</v>
      </c>
    </row>
    <row r="937" spans="1:6" ht="28.5" customHeight="1" x14ac:dyDescent="0.35">
      <c r="A937" s="26">
        <v>42983</v>
      </c>
      <c r="B937" s="62" t="s">
        <v>23</v>
      </c>
      <c r="C937" s="62"/>
      <c r="D937" s="62"/>
      <c r="E937" s="49">
        <v>0.12</v>
      </c>
      <c r="F937" s="40" t="s">
        <v>687</v>
      </c>
    </row>
    <row r="938" spans="1:6" ht="28.5" customHeight="1" x14ac:dyDescent="0.35">
      <c r="A938" s="26">
        <v>42983</v>
      </c>
      <c r="B938" s="62" t="s">
        <v>23</v>
      </c>
      <c r="C938" s="62"/>
      <c r="D938" s="62"/>
      <c r="E938" s="49">
        <v>0.35</v>
      </c>
      <c r="F938" s="40" t="s">
        <v>687</v>
      </c>
    </row>
    <row r="939" spans="1:6" ht="28.5" customHeight="1" x14ac:dyDescent="0.35">
      <c r="A939" s="26">
        <v>42983</v>
      </c>
      <c r="B939" s="62" t="s">
        <v>23</v>
      </c>
      <c r="C939" s="62"/>
      <c r="D939" s="62"/>
      <c r="E939" s="49">
        <v>0.39</v>
      </c>
      <c r="F939" s="40" t="s">
        <v>687</v>
      </c>
    </row>
    <row r="940" spans="1:6" ht="28.5" customHeight="1" x14ac:dyDescent="0.35">
      <c r="A940" s="26">
        <v>42983</v>
      </c>
      <c r="B940" s="62" t="s">
        <v>23</v>
      </c>
      <c r="C940" s="62"/>
      <c r="D940" s="62"/>
      <c r="E940" s="49">
        <v>0.4</v>
      </c>
      <c r="F940" s="40" t="s">
        <v>687</v>
      </c>
    </row>
    <row r="941" spans="1:6" ht="28.5" customHeight="1" x14ac:dyDescent="0.35">
      <c r="A941" s="26">
        <v>42983</v>
      </c>
      <c r="B941" s="62" t="s">
        <v>23</v>
      </c>
      <c r="C941" s="62"/>
      <c r="D941" s="62"/>
      <c r="E941" s="49">
        <v>0.8</v>
      </c>
      <c r="F941" s="40" t="s">
        <v>687</v>
      </c>
    </row>
    <row r="942" spans="1:6" ht="28.5" customHeight="1" x14ac:dyDescent="0.35">
      <c r="A942" s="26">
        <v>42983</v>
      </c>
      <c r="B942" s="62" t="s">
        <v>638</v>
      </c>
      <c r="C942" s="62" t="s">
        <v>639</v>
      </c>
      <c r="D942" s="62" t="s">
        <v>769</v>
      </c>
      <c r="E942" s="49">
        <v>53.86</v>
      </c>
      <c r="F942" s="40" t="s">
        <v>687</v>
      </c>
    </row>
    <row r="943" spans="1:6" ht="28.5" customHeight="1" x14ac:dyDescent="0.35">
      <c r="A943" s="26">
        <v>42984</v>
      </c>
      <c r="B943" s="62" t="s">
        <v>23</v>
      </c>
      <c r="C943" s="62"/>
      <c r="D943" s="62"/>
      <c r="E943" s="49">
        <v>0.3</v>
      </c>
      <c r="F943" s="40" t="s">
        <v>687</v>
      </c>
    </row>
    <row r="944" spans="1:6" ht="28.5" customHeight="1" x14ac:dyDescent="0.35">
      <c r="A944" s="26">
        <v>42984</v>
      </c>
      <c r="B944" s="62" t="s">
        <v>23</v>
      </c>
      <c r="C944" s="62"/>
      <c r="D944" s="62"/>
      <c r="E944" s="49">
        <v>0.47</v>
      </c>
      <c r="F944" s="40" t="s">
        <v>687</v>
      </c>
    </row>
    <row r="945" spans="1:6" ht="28.5" customHeight="1" x14ac:dyDescent="0.35">
      <c r="A945" s="26">
        <v>42984</v>
      </c>
      <c r="B945" s="62" t="s">
        <v>638</v>
      </c>
      <c r="C945" s="62" t="s">
        <v>639</v>
      </c>
      <c r="D945" s="62" t="s">
        <v>769</v>
      </c>
      <c r="E945" s="49">
        <v>62.84</v>
      </c>
      <c r="F945" s="40" t="s">
        <v>687</v>
      </c>
    </row>
    <row r="946" spans="1:6" ht="28.5" customHeight="1" x14ac:dyDescent="0.35">
      <c r="A946" s="26">
        <v>42984</v>
      </c>
      <c r="B946" s="62" t="s">
        <v>775</v>
      </c>
      <c r="C946" s="62" t="s">
        <v>776</v>
      </c>
      <c r="D946" s="62"/>
      <c r="E946" s="49">
        <v>1000</v>
      </c>
      <c r="F946" s="40" t="s">
        <v>745</v>
      </c>
    </row>
    <row r="947" spans="1:6" ht="28.5" customHeight="1" x14ac:dyDescent="0.35">
      <c r="A947" s="26">
        <v>42985</v>
      </c>
      <c r="B947" s="19" t="s">
        <v>777</v>
      </c>
      <c r="C947" s="62"/>
      <c r="D947" s="62"/>
      <c r="E947" s="49">
        <v>150</v>
      </c>
      <c r="F947" s="40" t="s">
        <v>66</v>
      </c>
    </row>
    <row r="948" spans="1:6" ht="28.5" customHeight="1" x14ac:dyDescent="0.35">
      <c r="A948" s="26">
        <v>42985</v>
      </c>
      <c r="B948" s="19" t="s">
        <v>778</v>
      </c>
      <c r="C948" s="62"/>
      <c r="D948" s="62"/>
      <c r="E948" s="49">
        <v>1000</v>
      </c>
      <c r="F948" s="40" t="s">
        <v>66</v>
      </c>
    </row>
    <row r="949" spans="1:6" ht="28.5" customHeight="1" x14ac:dyDescent="0.35">
      <c r="A949" s="26">
        <v>42985</v>
      </c>
      <c r="B949" s="62" t="s">
        <v>23</v>
      </c>
      <c r="C949" s="62"/>
      <c r="D949" s="62"/>
      <c r="E949" s="49">
        <v>0.21</v>
      </c>
      <c r="F949" s="40" t="s">
        <v>687</v>
      </c>
    </row>
    <row r="950" spans="1:6" ht="28.5" customHeight="1" x14ac:dyDescent="0.35">
      <c r="A950" s="26">
        <v>42985</v>
      </c>
      <c r="B950" s="62" t="s">
        <v>23</v>
      </c>
      <c r="C950" s="62"/>
      <c r="D950" s="62"/>
      <c r="E950" s="49">
        <v>0.23</v>
      </c>
      <c r="F950" s="40" t="s">
        <v>687</v>
      </c>
    </row>
    <row r="951" spans="1:6" ht="28.5" customHeight="1" x14ac:dyDescent="0.35">
      <c r="A951" s="26">
        <v>42985</v>
      </c>
      <c r="B951" s="62" t="s">
        <v>23</v>
      </c>
      <c r="C951" s="62"/>
      <c r="D951" s="62"/>
      <c r="E951" s="49">
        <v>0.3</v>
      </c>
      <c r="F951" s="40" t="s">
        <v>687</v>
      </c>
    </row>
    <row r="952" spans="1:6" ht="28.5" customHeight="1" x14ac:dyDescent="0.35">
      <c r="A952" s="26">
        <v>42985</v>
      </c>
      <c r="B952" s="62" t="s">
        <v>23</v>
      </c>
      <c r="C952" s="62"/>
      <c r="D952" s="62"/>
      <c r="E952" s="49">
        <v>0.46</v>
      </c>
      <c r="F952" s="40" t="s">
        <v>687</v>
      </c>
    </row>
    <row r="953" spans="1:6" ht="28.5" customHeight="1" x14ac:dyDescent="0.35">
      <c r="A953" s="26">
        <v>42985</v>
      </c>
      <c r="B953" s="62" t="s">
        <v>23</v>
      </c>
      <c r="C953" s="62"/>
      <c r="D953" s="62"/>
      <c r="E953" s="49">
        <v>0.73</v>
      </c>
      <c r="F953" s="40" t="s">
        <v>687</v>
      </c>
    </row>
    <row r="954" spans="1:6" ht="28.5" customHeight="1" x14ac:dyDescent="0.35">
      <c r="A954" s="26">
        <v>42985</v>
      </c>
      <c r="B954" s="62" t="s">
        <v>23</v>
      </c>
      <c r="C954" s="62"/>
      <c r="D954" s="62"/>
      <c r="E954" s="49">
        <v>0.96</v>
      </c>
      <c r="F954" s="40" t="s">
        <v>687</v>
      </c>
    </row>
    <row r="955" spans="1:6" ht="28.5" customHeight="1" x14ac:dyDescent="0.35">
      <c r="A955" s="26">
        <v>42985</v>
      </c>
      <c r="B955" s="62" t="s">
        <v>23</v>
      </c>
      <c r="C955" s="62"/>
      <c r="D955" s="62"/>
      <c r="E955" s="49">
        <v>1.06</v>
      </c>
      <c r="F955" s="40" t="s">
        <v>687</v>
      </c>
    </row>
    <row r="956" spans="1:6" ht="28.5" customHeight="1" x14ac:dyDescent="0.35">
      <c r="A956" s="26">
        <v>42986</v>
      </c>
      <c r="B956" s="62" t="s">
        <v>23</v>
      </c>
      <c r="C956" s="62"/>
      <c r="D956" s="62"/>
      <c r="E956" s="49">
        <v>0.03</v>
      </c>
      <c r="F956" s="40" t="s">
        <v>687</v>
      </c>
    </row>
    <row r="957" spans="1:6" ht="28.5" customHeight="1" x14ac:dyDescent="0.35">
      <c r="A957" s="26">
        <v>42986</v>
      </c>
      <c r="B957" s="62" t="s">
        <v>23</v>
      </c>
      <c r="C957" s="62"/>
      <c r="D957" s="62"/>
      <c r="E957" s="49">
        <v>0.04</v>
      </c>
      <c r="F957" s="40" t="s">
        <v>687</v>
      </c>
    </row>
    <row r="958" spans="1:6" ht="28.5" customHeight="1" x14ac:dyDescent="0.35">
      <c r="A958" s="26">
        <v>42986</v>
      </c>
      <c r="B958" s="62" t="s">
        <v>23</v>
      </c>
      <c r="C958" s="62"/>
      <c r="D958" s="62"/>
      <c r="E958" s="49">
        <v>0.08</v>
      </c>
      <c r="F958" s="40" t="s">
        <v>687</v>
      </c>
    </row>
    <row r="959" spans="1:6" ht="28.5" customHeight="1" x14ac:dyDescent="0.35">
      <c r="A959" s="26">
        <v>42986</v>
      </c>
      <c r="B959" s="62" t="s">
        <v>23</v>
      </c>
      <c r="C959" s="62"/>
      <c r="D959" s="62"/>
      <c r="E959" s="49">
        <v>0.15</v>
      </c>
      <c r="F959" s="40" t="s">
        <v>687</v>
      </c>
    </row>
    <row r="960" spans="1:6" ht="28.5" customHeight="1" x14ac:dyDescent="0.35">
      <c r="A960" s="26">
        <v>42986</v>
      </c>
      <c r="B960" s="62" t="s">
        <v>23</v>
      </c>
      <c r="C960" s="62"/>
      <c r="D960" s="62"/>
      <c r="E960" s="49">
        <v>0.2</v>
      </c>
      <c r="F960" s="40" t="s">
        <v>687</v>
      </c>
    </row>
    <row r="961" spans="1:6" ht="28.5" customHeight="1" x14ac:dyDescent="0.35">
      <c r="A961" s="26">
        <v>42986</v>
      </c>
      <c r="B961" s="62" t="s">
        <v>23</v>
      </c>
      <c r="C961" s="62"/>
      <c r="D961" s="62"/>
      <c r="E961" s="49">
        <v>0.2</v>
      </c>
      <c r="F961" s="40" t="s">
        <v>687</v>
      </c>
    </row>
    <row r="962" spans="1:6" ht="28.5" customHeight="1" x14ac:dyDescent="0.35">
      <c r="A962" s="26">
        <v>42986</v>
      </c>
      <c r="B962" s="62" t="s">
        <v>23</v>
      </c>
      <c r="C962" s="62"/>
      <c r="D962" s="62"/>
      <c r="E962" s="49">
        <v>0.2</v>
      </c>
      <c r="F962" s="40" t="s">
        <v>687</v>
      </c>
    </row>
    <row r="963" spans="1:6" ht="28.5" customHeight="1" x14ac:dyDescent="0.35">
      <c r="A963" s="26">
        <v>42986</v>
      </c>
      <c r="B963" s="62" t="s">
        <v>23</v>
      </c>
      <c r="C963" s="62"/>
      <c r="D963" s="62"/>
      <c r="E963" s="49">
        <v>0.34</v>
      </c>
      <c r="F963" s="40" t="s">
        <v>687</v>
      </c>
    </row>
    <row r="964" spans="1:6" ht="28.5" customHeight="1" x14ac:dyDescent="0.35">
      <c r="A964" s="26">
        <v>42986</v>
      </c>
      <c r="B964" s="62" t="s">
        <v>23</v>
      </c>
      <c r="C964" s="62"/>
      <c r="D964" s="62"/>
      <c r="E964" s="49">
        <v>0.35</v>
      </c>
      <c r="F964" s="40" t="s">
        <v>687</v>
      </c>
    </row>
    <row r="965" spans="1:6" ht="28.5" customHeight="1" x14ac:dyDescent="0.35">
      <c r="A965" s="26">
        <v>42986</v>
      </c>
      <c r="B965" s="62" t="s">
        <v>23</v>
      </c>
      <c r="C965" s="62"/>
      <c r="D965" s="62"/>
      <c r="E965" s="49">
        <v>0.4</v>
      </c>
      <c r="F965" s="40" t="s">
        <v>687</v>
      </c>
    </row>
    <row r="966" spans="1:6" ht="28.5" customHeight="1" x14ac:dyDescent="0.35">
      <c r="A966" s="26">
        <v>42986</v>
      </c>
      <c r="B966" s="62" t="s">
        <v>23</v>
      </c>
      <c r="C966" s="62"/>
      <c r="D966" s="62"/>
      <c r="E966" s="49">
        <v>0.42</v>
      </c>
      <c r="F966" s="40" t="s">
        <v>687</v>
      </c>
    </row>
    <row r="967" spans="1:6" ht="28.5" customHeight="1" x14ac:dyDescent="0.35">
      <c r="A967" s="26">
        <v>42986</v>
      </c>
      <c r="B967" s="62" t="s">
        <v>23</v>
      </c>
      <c r="C967" s="62"/>
      <c r="D967" s="62"/>
      <c r="E967" s="49">
        <v>0.44</v>
      </c>
      <c r="F967" s="40" t="s">
        <v>687</v>
      </c>
    </row>
    <row r="968" spans="1:6" ht="28.5" customHeight="1" x14ac:dyDescent="0.35">
      <c r="A968" s="26">
        <v>42986</v>
      </c>
      <c r="B968" s="62" t="s">
        <v>23</v>
      </c>
      <c r="C968" s="62"/>
      <c r="D968" s="62"/>
      <c r="E968" s="49">
        <v>0.46</v>
      </c>
      <c r="F968" s="40" t="s">
        <v>687</v>
      </c>
    </row>
    <row r="969" spans="1:6" ht="28.5" customHeight="1" x14ac:dyDescent="0.35">
      <c r="A969" s="26">
        <v>42986</v>
      </c>
      <c r="B969" s="62" t="s">
        <v>23</v>
      </c>
      <c r="C969" s="62"/>
      <c r="D969" s="62"/>
      <c r="E969" s="49">
        <v>5</v>
      </c>
      <c r="F969" s="40" t="s">
        <v>687</v>
      </c>
    </row>
    <row r="970" spans="1:6" ht="28.5" customHeight="1" x14ac:dyDescent="0.35">
      <c r="A970" s="26">
        <v>42986</v>
      </c>
      <c r="B970" s="62" t="s">
        <v>638</v>
      </c>
      <c r="C970" s="62" t="s">
        <v>639</v>
      </c>
      <c r="D970" s="62" t="s">
        <v>769</v>
      </c>
      <c r="E970" s="49">
        <v>57.85</v>
      </c>
      <c r="F970" s="40" t="s">
        <v>687</v>
      </c>
    </row>
    <row r="971" spans="1:6" ht="28.5" customHeight="1" x14ac:dyDescent="0.35">
      <c r="A971" s="26">
        <v>42989</v>
      </c>
      <c r="B971" s="62" t="s">
        <v>23</v>
      </c>
      <c r="C971" s="62"/>
      <c r="D971" s="62"/>
      <c r="E971" s="49">
        <v>0.31</v>
      </c>
      <c r="F971" s="40" t="s">
        <v>687</v>
      </c>
    </row>
    <row r="972" spans="1:6" ht="28.5" customHeight="1" x14ac:dyDescent="0.35">
      <c r="A972" s="26">
        <v>42989</v>
      </c>
      <c r="B972" s="62" t="s">
        <v>23</v>
      </c>
      <c r="C972" s="62"/>
      <c r="D972" s="62"/>
      <c r="E972" s="49">
        <v>0.34</v>
      </c>
      <c r="F972" s="40" t="s">
        <v>687</v>
      </c>
    </row>
    <row r="973" spans="1:6" ht="28.5" customHeight="1" x14ac:dyDescent="0.35">
      <c r="A973" s="26">
        <v>42989</v>
      </c>
      <c r="B973" s="62" t="s">
        <v>23</v>
      </c>
      <c r="C973" s="62"/>
      <c r="D973" s="62"/>
      <c r="E973" s="49">
        <v>0.4</v>
      </c>
      <c r="F973" s="40" t="s">
        <v>687</v>
      </c>
    </row>
    <row r="974" spans="1:6" ht="28.5" customHeight="1" x14ac:dyDescent="0.35">
      <c r="A974" s="26">
        <v>42989</v>
      </c>
      <c r="B974" s="62" t="s">
        <v>23</v>
      </c>
      <c r="C974" s="62"/>
      <c r="D974" s="62"/>
      <c r="E974" s="49">
        <v>0.52</v>
      </c>
      <c r="F974" s="40" t="s">
        <v>687</v>
      </c>
    </row>
    <row r="975" spans="1:6" ht="28.5" customHeight="1" x14ac:dyDescent="0.35">
      <c r="A975" s="26">
        <v>42989</v>
      </c>
      <c r="B975" s="62" t="s">
        <v>23</v>
      </c>
      <c r="C975" s="62"/>
      <c r="D975" s="62"/>
      <c r="E975" s="49">
        <v>0.96</v>
      </c>
      <c r="F975" s="40" t="s">
        <v>687</v>
      </c>
    </row>
    <row r="976" spans="1:6" ht="28.5" customHeight="1" x14ac:dyDescent="0.35">
      <c r="A976" s="26">
        <v>42989</v>
      </c>
      <c r="B976" s="62" t="s">
        <v>638</v>
      </c>
      <c r="C976" s="62" t="s">
        <v>639</v>
      </c>
      <c r="D976" s="62" t="s">
        <v>769</v>
      </c>
      <c r="E976" s="49">
        <v>37.9</v>
      </c>
      <c r="F976" s="40" t="s">
        <v>687</v>
      </c>
    </row>
    <row r="977" spans="1:6" ht="28.5" customHeight="1" x14ac:dyDescent="0.35">
      <c r="A977" s="26">
        <v>42989</v>
      </c>
      <c r="B977" s="19" t="s">
        <v>779</v>
      </c>
      <c r="C977" s="62"/>
      <c r="D977" s="62"/>
      <c r="E977" s="49">
        <v>474</v>
      </c>
      <c r="F977" s="40" t="s">
        <v>66</v>
      </c>
    </row>
    <row r="978" spans="1:6" ht="28.5" customHeight="1" x14ac:dyDescent="0.35">
      <c r="A978" s="26">
        <v>42989</v>
      </c>
      <c r="B978" s="19" t="s">
        <v>780</v>
      </c>
      <c r="C978" s="62"/>
      <c r="D978" s="62"/>
      <c r="E978" s="49">
        <v>100</v>
      </c>
      <c r="F978" s="40" t="s">
        <v>66</v>
      </c>
    </row>
    <row r="979" spans="1:6" ht="28.5" customHeight="1" x14ac:dyDescent="0.35">
      <c r="A979" s="26">
        <v>42990</v>
      </c>
      <c r="B979" s="62" t="s">
        <v>23</v>
      </c>
      <c r="C979" s="62"/>
      <c r="D979" s="62"/>
      <c r="E979" s="49">
        <v>7.0000000000000007E-2</v>
      </c>
      <c r="F979" s="40" t="s">
        <v>687</v>
      </c>
    </row>
    <row r="980" spans="1:6" ht="28.5" customHeight="1" x14ac:dyDescent="0.35">
      <c r="A980" s="26">
        <v>42990</v>
      </c>
      <c r="B980" s="62" t="s">
        <v>23</v>
      </c>
      <c r="C980" s="62"/>
      <c r="D980" s="62"/>
      <c r="E980" s="49">
        <v>0.08</v>
      </c>
      <c r="F980" s="40" t="s">
        <v>687</v>
      </c>
    </row>
    <row r="981" spans="1:6" ht="28.5" customHeight="1" x14ac:dyDescent="0.35">
      <c r="A981" s="26">
        <v>42990</v>
      </c>
      <c r="B981" s="62" t="s">
        <v>23</v>
      </c>
      <c r="C981" s="62"/>
      <c r="D981" s="62"/>
      <c r="E981" s="49">
        <v>0.18</v>
      </c>
      <c r="F981" s="40" t="s">
        <v>687</v>
      </c>
    </row>
    <row r="982" spans="1:6" ht="28.5" customHeight="1" x14ac:dyDescent="0.35">
      <c r="A982" s="26">
        <v>42990</v>
      </c>
      <c r="B982" s="62" t="s">
        <v>23</v>
      </c>
      <c r="C982" s="62"/>
      <c r="D982" s="62"/>
      <c r="E982" s="49">
        <v>0.24</v>
      </c>
      <c r="F982" s="40" t="s">
        <v>687</v>
      </c>
    </row>
    <row r="983" spans="1:6" ht="28.5" customHeight="1" x14ac:dyDescent="0.35">
      <c r="A983" s="26">
        <v>42990</v>
      </c>
      <c r="B983" s="62" t="s">
        <v>23</v>
      </c>
      <c r="C983" s="62"/>
      <c r="D983" s="62"/>
      <c r="E983" s="49">
        <v>0.28999999999999998</v>
      </c>
      <c r="F983" s="40" t="s">
        <v>687</v>
      </c>
    </row>
    <row r="984" spans="1:6" ht="28.5" customHeight="1" x14ac:dyDescent="0.35">
      <c r="A984" s="26">
        <v>42990</v>
      </c>
      <c r="B984" s="62" t="s">
        <v>23</v>
      </c>
      <c r="C984" s="62"/>
      <c r="D984" s="62"/>
      <c r="E984" s="49">
        <v>0.42</v>
      </c>
      <c r="F984" s="40" t="s">
        <v>687</v>
      </c>
    </row>
    <row r="985" spans="1:6" ht="28.5" customHeight="1" x14ac:dyDescent="0.35">
      <c r="A985" s="26">
        <v>42990</v>
      </c>
      <c r="B985" s="62" t="s">
        <v>23</v>
      </c>
      <c r="C985" s="62"/>
      <c r="D985" s="62"/>
      <c r="E985" s="49">
        <v>0.69</v>
      </c>
      <c r="F985" s="40" t="s">
        <v>687</v>
      </c>
    </row>
    <row r="986" spans="1:6" ht="28.5" customHeight="1" x14ac:dyDescent="0.35">
      <c r="A986" s="26">
        <v>42990</v>
      </c>
      <c r="B986" s="62" t="s">
        <v>23</v>
      </c>
      <c r="C986" s="62"/>
      <c r="D986" s="62"/>
      <c r="E986" s="49">
        <v>0.93</v>
      </c>
      <c r="F986" s="40" t="s">
        <v>687</v>
      </c>
    </row>
    <row r="987" spans="1:6" ht="28.5" customHeight="1" x14ac:dyDescent="0.35">
      <c r="A987" s="26">
        <v>42990</v>
      </c>
      <c r="B987" s="62" t="s">
        <v>23</v>
      </c>
      <c r="C987" s="62"/>
      <c r="D987" s="62"/>
      <c r="E987" s="49">
        <v>1</v>
      </c>
      <c r="F987" s="40" t="s">
        <v>687</v>
      </c>
    </row>
    <row r="988" spans="1:6" ht="28.5" customHeight="1" x14ac:dyDescent="0.35">
      <c r="A988" s="26">
        <v>42990</v>
      </c>
      <c r="B988" s="62" t="s">
        <v>23</v>
      </c>
      <c r="C988" s="62"/>
      <c r="D988" s="62"/>
      <c r="E988" s="49">
        <v>21.37</v>
      </c>
      <c r="F988" s="40" t="s">
        <v>687</v>
      </c>
    </row>
    <row r="989" spans="1:6" ht="28.5" customHeight="1" x14ac:dyDescent="0.35">
      <c r="A989" s="26">
        <v>42990</v>
      </c>
      <c r="B989" s="62" t="s">
        <v>638</v>
      </c>
      <c r="C989" s="62" t="s">
        <v>639</v>
      </c>
      <c r="D989" s="62" t="s">
        <v>769</v>
      </c>
      <c r="E989" s="49">
        <v>51.87</v>
      </c>
      <c r="F989" s="40" t="s">
        <v>687</v>
      </c>
    </row>
    <row r="990" spans="1:6" ht="28.5" customHeight="1" x14ac:dyDescent="0.35">
      <c r="A990" s="26">
        <v>42990</v>
      </c>
      <c r="B990" s="19" t="s">
        <v>781</v>
      </c>
      <c r="C990" s="62"/>
      <c r="D990" s="62"/>
      <c r="E990" s="49">
        <v>100</v>
      </c>
      <c r="F990" s="40" t="s">
        <v>687</v>
      </c>
    </row>
    <row r="991" spans="1:6" ht="28.5" customHeight="1" x14ac:dyDescent="0.35">
      <c r="A991" s="26">
        <v>42990</v>
      </c>
      <c r="B991" s="62" t="s">
        <v>775</v>
      </c>
      <c r="C991" s="62" t="s">
        <v>776</v>
      </c>
      <c r="D991" s="62"/>
      <c r="E991" s="49">
        <v>1200</v>
      </c>
      <c r="F991" s="40" t="s">
        <v>745</v>
      </c>
    </row>
    <row r="992" spans="1:6" ht="28.5" customHeight="1" x14ac:dyDescent="0.35">
      <c r="A992" s="26">
        <v>42991</v>
      </c>
      <c r="B992" s="62" t="s">
        <v>23</v>
      </c>
      <c r="C992" s="62"/>
      <c r="D992" s="62"/>
      <c r="E992" s="49">
        <v>0.13</v>
      </c>
      <c r="F992" s="40" t="s">
        <v>687</v>
      </c>
    </row>
    <row r="993" spans="1:6" ht="28.5" customHeight="1" x14ac:dyDescent="0.35">
      <c r="A993" s="26">
        <v>42991</v>
      </c>
      <c r="B993" s="62" t="s">
        <v>638</v>
      </c>
      <c r="C993" s="62" t="s">
        <v>639</v>
      </c>
      <c r="D993" s="62" t="s">
        <v>769</v>
      </c>
      <c r="E993" s="49">
        <v>49.86</v>
      </c>
      <c r="F993" s="40" t="s">
        <v>687</v>
      </c>
    </row>
    <row r="994" spans="1:6" ht="28.5" customHeight="1" x14ac:dyDescent="0.35">
      <c r="A994" s="26">
        <v>42991</v>
      </c>
      <c r="B994" s="62" t="s">
        <v>782</v>
      </c>
      <c r="C994" s="62" t="s">
        <v>166</v>
      </c>
      <c r="D994" s="62"/>
      <c r="E994" s="49">
        <v>1000</v>
      </c>
      <c r="F994" s="40" t="s">
        <v>773</v>
      </c>
    </row>
    <row r="995" spans="1:6" ht="28.5" customHeight="1" x14ac:dyDescent="0.35">
      <c r="A995" s="26">
        <v>42992</v>
      </c>
      <c r="B995" s="62" t="s">
        <v>23</v>
      </c>
      <c r="C995" s="62"/>
      <c r="D995" s="62"/>
      <c r="E995" s="49">
        <v>7.0000000000000007E-2</v>
      </c>
      <c r="F995" s="40" t="s">
        <v>687</v>
      </c>
    </row>
    <row r="996" spans="1:6" ht="28.5" customHeight="1" x14ac:dyDescent="0.35">
      <c r="A996" s="26">
        <v>42992</v>
      </c>
      <c r="B996" s="62" t="s">
        <v>23</v>
      </c>
      <c r="C996" s="62"/>
      <c r="D996" s="62"/>
      <c r="E996" s="49">
        <v>0.08</v>
      </c>
      <c r="F996" s="40" t="s">
        <v>687</v>
      </c>
    </row>
    <row r="997" spans="1:6" ht="28.5" customHeight="1" x14ac:dyDescent="0.35">
      <c r="A997" s="26">
        <v>42992</v>
      </c>
      <c r="B997" s="62" t="s">
        <v>23</v>
      </c>
      <c r="C997" s="62"/>
      <c r="D997" s="62"/>
      <c r="E997" s="49">
        <v>0.14000000000000001</v>
      </c>
      <c r="F997" s="40" t="s">
        <v>687</v>
      </c>
    </row>
    <row r="998" spans="1:6" ht="28.5" customHeight="1" x14ac:dyDescent="0.35">
      <c r="A998" s="26">
        <v>42992</v>
      </c>
      <c r="B998" s="62" t="s">
        <v>23</v>
      </c>
      <c r="C998" s="62"/>
      <c r="D998" s="62"/>
      <c r="E998" s="49">
        <v>0.21</v>
      </c>
      <c r="F998" s="40" t="s">
        <v>687</v>
      </c>
    </row>
    <row r="999" spans="1:6" ht="28.5" customHeight="1" x14ac:dyDescent="0.35">
      <c r="A999" s="26">
        <v>42992</v>
      </c>
      <c r="B999" s="62" t="s">
        <v>23</v>
      </c>
      <c r="C999" s="62"/>
      <c r="D999" s="62"/>
      <c r="E999" s="49">
        <v>0.28000000000000003</v>
      </c>
      <c r="F999" s="40" t="s">
        <v>687</v>
      </c>
    </row>
    <row r="1000" spans="1:6" ht="28.5" customHeight="1" x14ac:dyDescent="0.35">
      <c r="A1000" s="26">
        <v>42992</v>
      </c>
      <c r="B1000" s="62" t="s">
        <v>23</v>
      </c>
      <c r="C1000" s="62"/>
      <c r="D1000" s="62"/>
      <c r="E1000" s="49">
        <v>0.56000000000000005</v>
      </c>
      <c r="F1000" s="40" t="s">
        <v>687</v>
      </c>
    </row>
    <row r="1001" spans="1:6" ht="28.5" customHeight="1" x14ac:dyDescent="0.35">
      <c r="A1001" s="26">
        <v>42992</v>
      </c>
      <c r="B1001" s="62" t="s">
        <v>23</v>
      </c>
      <c r="C1001" s="62"/>
      <c r="D1001" s="62"/>
      <c r="E1001" s="49">
        <v>0.94</v>
      </c>
      <c r="F1001" s="40" t="s">
        <v>687</v>
      </c>
    </row>
    <row r="1002" spans="1:6" ht="28.5" customHeight="1" x14ac:dyDescent="0.35">
      <c r="A1002" s="26">
        <v>42992</v>
      </c>
      <c r="B1002" s="62" t="s">
        <v>638</v>
      </c>
      <c r="C1002" s="62" t="s">
        <v>639</v>
      </c>
      <c r="D1002" s="62" t="s">
        <v>769</v>
      </c>
      <c r="E1002" s="49">
        <v>29.92</v>
      </c>
      <c r="F1002" s="40" t="s">
        <v>687</v>
      </c>
    </row>
    <row r="1003" spans="1:6" ht="28.5" customHeight="1" x14ac:dyDescent="0.35">
      <c r="A1003" s="26">
        <v>42992</v>
      </c>
      <c r="B1003" s="62" t="s">
        <v>468</v>
      </c>
      <c r="C1003" s="62"/>
      <c r="D1003" s="62"/>
      <c r="E1003" s="49">
        <v>40.6</v>
      </c>
      <c r="F1003" s="40" t="s">
        <v>66</v>
      </c>
    </row>
    <row r="1004" spans="1:6" ht="28.5" customHeight="1" x14ac:dyDescent="0.35">
      <c r="A1004" s="26">
        <v>42993</v>
      </c>
      <c r="B1004" s="62" t="s">
        <v>23</v>
      </c>
      <c r="C1004" s="62"/>
      <c r="D1004" s="62"/>
      <c r="E1004" s="49">
        <v>0.48</v>
      </c>
      <c r="F1004" s="40" t="s">
        <v>687</v>
      </c>
    </row>
    <row r="1005" spans="1:6" ht="28.5" customHeight="1" x14ac:dyDescent="0.35">
      <c r="A1005" s="26">
        <v>42993</v>
      </c>
      <c r="B1005" s="62" t="s">
        <v>23</v>
      </c>
      <c r="C1005" s="62"/>
      <c r="D1005" s="62"/>
      <c r="E1005" s="49">
        <v>0.56000000000000005</v>
      </c>
      <c r="F1005" s="40" t="s">
        <v>687</v>
      </c>
    </row>
    <row r="1006" spans="1:6" ht="28.5" customHeight="1" x14ac:dyDescent="0.35">
      <c r="A1006" s="26">
        <v>42993</v>
      </c>
      <c r="B1006" s="62" t="s">
        <v>23</v>
      </c>
      <c r="C1006" s="62"/>
      <c r="D1006" s="62"/>
      <c r="E1006" s="49">
        <v>0.63</v>
      </c>
      <c r="F1006" s="40" t="s">
        <v>687</v>
      </c>
    </row>
    <row r="1007" spans="1:6" ht="28.5" customHeight="1" x14ac:dyDescent="0.35">
      <c r="A1007" s="26">
        <v>42993</v>
      </c>
      <c r="B1007" s="62" t="s">
        <v>23</v>
      </c>
      <c r="C1007" s="62"/>
      <c r="D1007" s="62"/>
      <c r="E1007" s="49">
        <v>0.76</v>
      </c>
      <c r="F1007" s="40" t="s">
        <v>687</v>
      </c>
    </row>
    <row r="1008" spans="1:6" ht="28.5" customHeight="1" x14ac:dyDescent="0.35">
      <c r="A1008" s="26">
        <v>42993</v>
      </c>
      <c r="B1008" s="62" t="s">
        <v>23</v>
      </c>
      <c r="C1008" s="62"/>
      <c r="D1008" s="62"/>
      <c r="E1008" s="49">
        <v>0.78</v>
      </c>
      <c r="F1008" s="40" t="s">
        <v>687</v>
      </c>
    </row>
    <row r="1009" spans="1:6" ht="28.5" customHeight="1" x14ac:dyDescent="0.35">
      <c r="A1009" s="26">
        <v>42993</v>
      </c>
      <c r="B1009" s="62" t="s">
        <v>23</v>
      </c>
      <c r="C1009" s="62"/>
      <c r="D1009" s="62"/>
      <c r="E1009" s="49">
        <v>1.36</v>
      </c>
      <c r="F1009" s="40" t="s">
        <v>687</v>
      </c>
    </row>
    <row r="1010" spans="1:6" ht="28.5" customHeight="1" x14ac:dyDescent="0.35">
      <c r="A1010" s="26">
        <v>42993</v>
      </c>
      <c r="B1010" s="62" t="s">
        <v>638</v>
      </c>
      <c r="C1010" s="62" t="s">
        <v>639</v>
      </c>
      <c r="D1010" s="62" t="s">
        <v>769</v>
      </c>
      <c r="E1010" s="49">
        <v>19.940000000000001</v>
      </c>
      <c r="F1010" s="40" t="s">
        <v>687</v>
      </c>
    </row>
    <row r="1011" spans="1:6" ht="28.5" customHeight="1" x14ac:dyDescent="0.35">
      <c r="A1011" s="26">
        <v>42996</v>
      </c>
      <c r="B1011" s="62" t="s">
        <v>23</v>
      </c>
      <c r="C1011" s="62"/>
      <c r="D1011" s="62"/>
      <c r="E1011" s="49">
        <v>0.05</v>
      </c>
      <c r="F1011" s="40" t="s">
        <v>687</v>
      </c>
    </row>
    <row r="1012" spans="1:6" ht="28.5" customHeight="1" x14ac:dyDescent="0.35">
      <c r="A1012" s="26">
        <v>42996</v>
      </c>
      <c r="B1012" s="62" t="s">
        <v>23</v>
      </c>
      <c r="C1012" s="62"/>
      <c r="D1012" s="62"/>
      <c r="E1012" s="49">
        <v>0.28000000000000003</v>
      </c>
      <c r="F1012" s="40" t="s">
        <v>687</v>
      </c>
    </row>
    <row r="1013" spans="1:6" ht="28.5" customHeight="1" x14ac:dyDescent="0.35">
      <c r="A1013" s="26">
        <v>42996</v>
      </c>
      <c r="B1013" s="62" t="s">
        <v>23</v>
      </c>
      <c r="C1013" s="62"/>
      <c r="D1013" s="62"/>
      <c r="E1013" s="49">
        <v>0.31</v>
      </c>
      <c r="F1013" s="40" t="s">
        <v>687</v>
      </c>
    </row>
    <row r="1014" spans="1:6" ht="28.5" customHeight="1" x14ac:dyDescent="0.35">
      <c r="A1014" s="26">
        <v>42996</v>
      </c>
      <c r="B1014" s="62" t="s">
        <v>23</v>
      </c>
      <c r="C1014" s="62"/>
      <c r="D1014" s="62"/>
      <c r="E1014" s="49">
        <v>0.44</v>
      </c>
      <c r="F1014" s="40" t="s">
        <v>687</v>
      </c>
    </row>
    <row r="1015" spans="1:6" ht="28.5" customHeight="1" x14ac:dyDescent="0.35">
      <c r="A1015" s="26">
        <v>42996</v>
      </c>
      <c r="B1015" s="62" t="s">
        <v>23</v>
      </c>
      <c r="C1015" s="62"/>
      <c r="D1015" s="62"/>
      <c r="E1015" s="49">
        <v>0.65</v>
      </c>
      <c r="F1015" s="40" t="s">
        <v>687</v>
      </c>
    </row>
    <row r="1016" spans="1:6" ht="28.5" customHeight="1" x14ac:dyDescent="0.35">
      <c r="A1016" s="26">
        <v>42996</v>
      </c>
      <c r="B1016" s="62" t="s">
        <v>23</v>
      </c>
      <c r="C1016" s="62"/>
      <c r="D1016" s="62"/>
      <c r="E1016" s="49">
        <v>0.7</v>
      </c>
      <c r="F1016" s="40" t="s">
        <v>687</v>
      </c>
    </row>
    <row r="1017" spans="1:6" ht="28.5" customHeight="1" x14ac:dyDescent="0.35">
      <c r="A1017" s="26">
        <v>42996</v>
      </c>
      <c r="B1017" s="62" t="s">
        <v>23</v>
      </c>
      <c r="C1017" s="62"/>
      <c r="D1017" s="62"/>
      <c r="E1017" s="49">
        <v>0.81</v>
      </c>
      <c r="F1017" s="40" t="s">
        <v>687</v>
      </c>
    </row>
    <row r="1018" spans="1:6" ht="28.5" customHeight="1" x14ac:dyDescent="0.35">
      <c r="A1018" s="26">
        <v>42996</v>
      </c>
      <c r="B1018" s="62" t="s">
        <v>23</v>
      </c>
      <c r="C1018" s="62"/>
      <c r="D1018" s="62"/>
      <c r="E1018" s="49">
        <v>0.94</v>
      </c>
      <c r="F1018" s="40" t="s">
        <v>687</v>
      </c>
    </row>
    <row r="1019" spans="1:6" ht="28.5" customHeight="1" x14ac:dyDescent="0.35">
      <c r="A1019" s="26">
        <v>42997</v>
      </c>
      <c r="B1019" s="19" t="s">
        <v>785</v>
      </c>
      <c r="C1019" s="62"/>
      <c r="D1019" s="62"/>
      <c r="E1019" s="49">
        <v>1181</v>
      </c>
      <c r="F1019" s="40" t="s">
        <v>66</v>
      </c>
    </row>
    <row r="1020" spans="1:6" ht="28.5" customHeight="1" x14ac:dyDescent="0.35">
      <c r="A1020" s="26">
        <v>42997</v>
      </c>
      <c r="B1020" s="19" t="s">
        <v>786</v>
      </c>
      <c r="C1020" s="62"/>
      <c r="D1020" s="62"/>
      <c r="E1020" s="49">
        <v>6380</v>
      </c>
      <c r="F1020" s="40" t="s">
        <v>66</v>
      </c>
    </row>
    <row r="1021" spans="1:6" ht="28.5" customHeight="1" x14ac:dyDescent="0.35">
      <c r="A1021" s="26">
        <v>42997</v>
      </c>
      <c r="B1021" s="19" t="s">
        <v>787</v>
      </c>
      <c r="C1021" s="62"/>
      <c r="D1021" s="62"/>
      <c r="E1021" s="49">
        <v>2516</v>
      </c>
      <c r="F1021" s="40" t="s">
        <v>66</v>
      </c>
    </row>
    <row r="1022" spans="1:6" ht="44.25" customHeight="1" x14ac:dyDescent="0.35">
      <c r="A1022" s="26">
        <v>42997</v>
      </c>
      <c r="B1022" s="19" t="s">
        <v>788</v>
      </c>
      <c r="C1022" s="62"/>
      <c r="D1022" s="62"/>
      <c r="E1022" s="49">
        <v>144</v>
      </c>
      <c r="F1022" s="40" t="s">
        <v>66</v>
      </c>
    </row>
    <row r="1023" spans="1:6" ht="26.25" customHeight="1" x14ac:dyDescent="0.35">
      <c r="A1023" s="26">
        <v>42997</v>
      </c>
      <c r="B1023" s="62" t="s">
        <v>23</v>
      </c>
      <c r="C1023" s="62"/>
      <c r="D1023" s="62"/>
      <c r="E1023" s="49">
        <v>0.15</v>
      </c>
      <c r="F1023" s="40" t="s">
        <v>687</v>
      </c>
    </row>
    <row r="1024" spans="1:6" ht="28.5" customHeight="1" x14ac:dyDescent="0.35">
      <c r="A1024" s="26">
        <v>42997</v>
      </c>
      <c r="B1024" s="62" t="s">
        <v>23</v>
      </c>
      <c r="C1024" s="62"/>
      <c r="D1024" s="62"/>
      <c r="E1024" s="49">
        <v>0.22</v>
      </c>
      <c r="F1024" s="40" t="s">
        <v>687</v>
      </c>
    </row>
    <row r="1025" spans="1:6" ht="28.5" customHeight="1" x14ac:dyDescent="0.35">
      <c r="A1025" s="26">
        <v>42997</v>
      </c>
      <c r="B1025" s="62" t="s">
        <v>23</v>
      </c>
      <c r="C1025" s="62"/>
      <c r="D1025" s="62"/>
      <c r="E1025" s="49">
        <v>0.35</v>
      </c>
      <c r="F1025" s="40" t="s">
        <v>687</v>
      </c>
    </row>
    <row r="1026" spans="1:6" ht="28.5" customHeight="1" x14ac:dyDescent="0.35">
      <c r="A1026" s="26">
        <v>42997</v>
      </c>
      <c r="B1026" s="62" t="s">
        <v>23</v>
      </c>
      <c r="C1026" s="62"/>
      <c r="D1026" s="62"/>
      <c r="E1026" s="49">
        <v>0.4</v>
      </c>
      <c r="F1026" s="40" t="s">
        <v>687</v>
      </c>
    </row>
    <row r="1027" spans="1:6" ht="28.5" customHeight="1" x14ac:dyDescent="0.35">
      <c r="A1027" s="26">
        <v>42997</v>
      </c>
      <c r="B1027" s="62" t="s">
        <v>23</v>
      </c>
      <c r="C1027" s="62"/>
      <c r="D1027" s="62"/>
      <c r="E1027" s="49">
        <v>0.4</v>
      </c>
      <c r="F1027" s="40" t="s">
        <v>687</v>
      </c>
    </row>
    <row r="1028" spans="1:6" ht="28.5" customHeight="1" x14ac:dyDescent="0.35">
      <c r="A1028" s="26">
        <v>42997</v>
      </c>
      <c r="B1028" s="62" t="s">
        <v>23</v>
      </c>
      <c r="C1028" s="62"/>
      <c r="D1028" s="62"/>
      <c r="E1028" s="49">
        <v>0.69</v>
      </c>
      <c r="F1028" s="40" t="s">
        <v>687</v>
      </c>
    </row>
    <row r="1029" spans="1:6" ht="28.5" customHeight="1" x14ac:dyDescent="0.35">
      <c r="A1029" s="26">
        <v>42997</v>
      </c>
      <c r="B1029" s="62" t="s">
        <v>23</v>
      </c>
      <c r="C1029" s="62"/>
      <c r="D1029" s="62"/>
      <c r="E1029" s="49">
        <v>0.97</v>
      </c>
      <c r="F1029" s="40" t="s">
        <v>687</v>
      </c>
    </row>
    <row r="1030" spans="1:6" ht="28.5" customHeight="1" x14ac:dyDescent="0.35">
      <c r="A1030" s="26">
        <v>42998</v>
      </c>
      <c r="B1030" s="62" t="s">
        <v>23</v>
      </c>
      <c r="C1030" s="62"/>
      <c r="D1030" s="62"/>
      <c r="E1030" s="49">
        <v>0.16</v>
      </c>
      <c r="F1030" s="40" t="s">
        <v>687</v>
      </c>
    </row>
    <row r="1031" spans="1:6" ht="28.5" customHeight="1" x14ac:dyDescent="0.35">
      <c r="A1031" s="26">
        <v>42998</v>
      </c>
      <c r="B1031" s="62" t="s">
        <v>23</v>
      </c>
      <c r="C1031" s="62"/>
      <c r="D1031" s="62"/>
      <c r="E1031" s="49">
        <v>0.16</v>
      </c>
      <c r="F1031" s="40" t="s">
        <v>687</v>
      </c>
    </row>
    <row r="1032" spans="1:6" ht="28.5" customHeight="1" x14ac:dyDescent="0.35">
      <c r="A1032" s="26">
        <v>42998</v>
      </c>
      <c r="B1032" s="62" t="s">
        <v>23</v>
      </c>
      <c r="C1032" s="62"/>
      <c r="D1032" s="62"/>
      <c r="E1032" s="49">
        <v>0.22</v>
      </c>
      <c r="F1032" s="40" t="s">
        <v>687</v>
      </c>
    </row>
    <row r="1033" spans="1:6" ht="28.5" customHeight="1" x14ac:dyDescent="0.35">
      <c r="A1033" s="26">
        <v>42998</v>
      </c>
      <c r="B1033" s="62" t="s">
        <v>23</v>
      </c>
      <c r="C1033" s="62"/>
      <c r="D1033" s="62"/>
      <c r="E1033" s="49">
        <v>0.3</v>
      </c>
      <c r="F1033" s="40" t="s">
        <v>687</v>
      </c>
    </row>
    <row r="1034" spans="1:6" ht="28.5" customHeight="1" x14ac:dyDescent="0.35">
      <c r="A1034" s="26">
        <v>42998</v>
      </c>
      <c r="B1034" s="62" t="s">
        <v>23</v>
      </c>
      <c r="C1034" s="62"/>
      <c r="D1034" s="62"/>
      <c r="E1034" s="49">
        <v>0.32</v>
      </c>
      <c r="F1034" s="40" t="s">
        <v>687</v>
      </c>
    </row>
    <row r="1035" spans="1:6" ht="28.5" customHeight="1" x14ac:dyDescent="0.35">
      <c r="A1035" s="26">
        <v>42998</v>
      </c>
      <c r="B1035" s="62" t="s">
        <v>23</v>
      </c>
      <c r="C1035" s="62"/>
      <c r="D1035" s="62"/>
      <c r="E1035" s="49">
        <v>0.7</v>
      </c>
      <c r="F1035" s="40" t="s">
        <v>687</v>
      </c>
    </row>
    <row r="1036" spans="1:6" ht="28.5" customHeight="1" x14ac:dyDescent="0.35">
      <c r="A1036" s="26">
        <v>42998</v>
      </c>
      <c r="B1036" s="62" t="s">
        <v>23</v>
      </c>
      <c r="C1036" s="62"/>
      <c r="D1036" s="62"/>
      <c r="E1036" s="49">
        <v>2</v>
      </c>
      <c r="F1036" s="40" t="s">
        <v>687</v>
      </c>
    </row>
    <row r="1037" spans="1:6" ht="28.5" customHeight="1" x14ac:dyDescent="0.35">
      <c r="A1037" s="26">
        <v>42999</v>
      </c>
      <c r="B1037" s="62" t="s">
        <v>23</v>
      </c>
      <c r="C1037" s="62"/>
      <c r="D1037" s="62"/>
      <c r="E1037" s="49">
        <v>0.1</v>
      </c>
      <c r="F1037" s="40" t="s">
        <v>687</v>
      </c>
    </row>
    <row r="1038" spans="1:6" ht="28.5" customHeight="1" x14ac:dyDescent="0.35">
      <c r="A1038" s="26">
        <v>42999</v>
      </c>
      <c r="B1038" s="62" t="s">
        <v>23</v>
      </c>
      <c r="C1038" s="62"/>
      <c r="D1038" s="62"/>
      <c r="E1038" s="49">
        <v>0.22</v>
      </c>
      <c r="F1038" s="40" t="s">
        <v>687</v>
      </c>
    </row>
    <row r="1039" spans="1:6" ht="28.5" customHeight="1" x14ac:dyDescent="0.35">
      <c r="A1039" s="26">
        <v>42999</v>
      </c>
      <c r="B1039" s="62" t="s">
        <v>23</v>
      </c>
      <c r="C1039" s="62"/>
      <c r="D1039" s="62"/>
      <c r="E1039" s="49">
        <v>0.28999999999999998</v>
      </c>
      <c r="F1039" s="40" t="s">
        <v>687</v>
      </c>
    </row>
    <row r="1040" spans="1:6" ht="28.5" customHeight="1" x14ac:dyDescent="0.35">
      <c r="A1040" s="26">
        <v>42999</v>
      </c>
      <c r="B1040" s="62" t="s">
        <v>23</v>
      </c>
      <c r="C1040" s="62"/>
      <c r="D1040" s="62"/>
      <c r="E1040" s="49">
        <v>0.53</v>
      </c>
      <c r="F1040" s="40" t="s">
        <v>687</v>
      </c>
    </row>
    <row r="1041" spans="1:7" ht="28.5" customHeight="1" x14ac:dyDescent="0.35">
      <c r="A1041" s="26">
        <v>42999</v>
      </c>
      <c r="B1041" s="62" t="s">
        <v>23</v>
      </c>
      <c r="C1041" s="62"/>
      <c r="D1041" s="62"/>
      <c r="E1041" s="49">
        <v>0.82</v>
      </c>
      <c r="F1041" s="40" t="s">
        <v>687</v>
      </c>
    </row>
    <row r="1042" spans="1:7" ht="28.5" customHeight="1" x14ac:dyDescent="0.35">
      <c r="A1042" s="26">
        <v>42999</v>
      </c>
      <c r="B1042" s="19" t="s">
        <v>789</v>
      </c>
      <c r="C1042" s="62"/>
      <c r="D1042" s="62"/>
      <c r="E1042" s="49">
        <v>710</v>
      </c>
      <c r="F1042" s="40" t="s">
        <v>66</v>
      </c>
    </row>
    <row r="1043" spans="1:7" ht="28.5" customHeight="1" x14ac:dyDescent="0.35">
      <c r="A1043" s="26">
        <v>42999</v>
      </c>
      <c r="B1043" s="19" t="s">
        <v>790</v>
      </c>
      <c r="C1043" s="62"/>
      <c r="D1043" s="62"/>
      <c r="E1043" s="49">
        <v>4345</v>
      </c>
      <c r="F1043" s="40" t="s">
        <v>66</v>
      </c>
    </row>
    <row r="1044" spans="1:7" ht="28.5" customHeight="1" x14ac:dyDescent="0.35">
      <c r="A1044" s="26">
        <v>42999</v>
      </c>
      <c r="B1044" s="19" t="s">
        <v>791</v>
      </c>
      <c r="C1044" s="62"/>
      <c r="D1044" s="62"/>
      <c r="E1044" s="49">
        <v>1675</v>
      </c>
      <c r="F1044" s="40" t="s">
        <v>66</v>
      </c>
    </row>
    <row r="1045" spans="1:7" ht="28.5" customHeight="1" x14ac:dyDescent="0.35">
      <c r="A1045" s="26">
        <v>42999</v>
      </c>
      <c r="B1045" s="19" t="s">
        <v>792</v>
      </c>
      <c r="C1045" s="62"/>
      <c r="D1045" s="62"/>
      <c r="E1045" s="49">
        <v>2500</v>
      </c>
      <c r="F1045" s="40" t="s">
        <v>745</v>
      </c>
    </row>
    <row r="1046" spans="1:7" ht="28.5" customHeight="1" x14ac:dyDescent="0.35">
      <c r="A1046" s="26">
        <v>43000</v>
      </c>
      <c r="B1046" s="62" t="s">
        <v>23</v>
      </c>
      <c r="C1046" s="62"/>
      <c r="D1046" s="62"/>
      <c r="E1046" s="49">
        <v>0.03</v>
      </c>
      <c r="F1046" s="40" t="s">
        <v>687</v>
      </c>
    </row>
    <row r="1047" spans="1:7" ht="27.75" customHeight="1" x14ac:dyDescent="0.35">
      <c r="A1047" s="26">
        <v>43000</v>
      </c>
      <c r="B1047" s="62" t="s">
        <v>23</v>
      </c>
      <c r="C1047" s="62"/>
      <c r="D1047" s="62"/>
      <c r="E1047" s="49">
        <v>0.04</v>
      </c>
      <c r="F1047" s="40" t="s">
        <v>687</v>
      </c>
    </row>
    <row r="1048" spans="1:7" ht="27.75" customHeight="1" x14ac:dyDescent="0.35">
      <c r="A1048" s="26">
        <v>43000</v>
      </c>
      <c r="B1048" s="62" t="s">
        <v>23</v>
      </c>
      <c r="C1048" s="114"/>
      <c r="D1048" s="114"/>
      <c r="E1048" s="115">
        <v>0.28000000000000003</v>
      </c>
      <c r="F1048" s="40" t="s">
        <v>687</v>
      </c>
    </row>
    <row r="1049" spans="1:7" ht="27.75" customHeight="1" x14ac:dyDescent="0.35">
      <c r="A1049" s="26">
        <v>43000</v>
      </c>
      <c r="B1049" s="62" t="s">
        <v>23</v>
      </c>
      <c r="C1049" s="114"/>
      <c r="D1049" s="114"/>
      <c r="E1049" s="115">
        <v>0.28000000000000003</v>
      </c>
      <c r="F1049" s="40" t="s">
        <v>687</v>
      </c>
    </row>
    <row r="1050" spans="1:7" ht="27.75" customHeight="1" x14ac:dyDescent="0.35">
      <c r="A1050" s="26">
        <v>43000</v>
      </c>
      <c r="B1050" s="62" t="s">
        <v>23</v>
      </c>
      <c r="C1050" s="114"/>
      <c r="D1050" s="114"/>
      <c r="E1050" s="115">
        <v>0.38</v>
      </c>
      <c r="F1050" s="40" t="s">
        <v>687</v>
      </c>
    </row>
    <row r="1051" spans="1:7" ht="27.75" customHeight="1" x14ac:dyDescent="0.35">
      <c r="A1051" s="26">
        <v>43000</v>
      </c>
      <c r="B1051" s="62" t="s">
        <v>23</v>
      </c>
      <c r="C1051" s="114"/>
      <c r="D1051" s="114"/>
      <c r="E1051" s="115">
        <v>0.5</v>
      </c>
      <c r="F1051" s="40" t="s">
        <v>687</v>
      </c>
    </row>
    <row r="1052" spans="1:7" ht="27.75" customHeight="1" x14ac:dyDescent="0.35">
      <c r="A1052" s="26">
        <v>43000</v>
      </c>
      <c r="B1052" s="62" t="s">
        <v>23</v>
      </c>
      <c r="C1052" s="114"/>
      <c r="D1052" s="114"/>
      <c r="E1052" s="115">
        <v>0.79</v>
      </c>
      <c r="F1052" s="40" t="s">
        <v>687</v>
      </c>
    </row>
    <row r="1053" spans="1:7" ht="27.75" customHeight="1" x14ac:dyDescent="0.35">
      <c r="A1053" s="26">
        <v>43000</v>
      </c>
      <c r="B1053" s="62" t="s">
        <v>468</v>
      </c>
      <c r="C1053" s="114"/>
      <c r="D1053" s="114"/>
      <c r="E1053" s="115">
        <v>9.4</v>
      </c>
      <c r="F1053" s="38" t="s">
        <v>66</v>
      </c>
    </row>
    <row r="1054" spans="1:7" ht="27.75" customHeight="1" x14ac:dyDescent="0.35">
      <c r="A1054" s="26">
        <v>43000</v>
      </c>
      <c r="B1054" s="19" t="s">
        <v>638</v>
      </c>
      <c r="C1054" s="114" t="s">
        <v>639</v>
      </c>
      <c r="D1054" s="114" t="s">
        <v>769</v>
      </c>
      <c r="E1054" s="115">
        <v>104.5</v>
      </c>
      <c r="F1054" s="38" t="s">
        <v>687</v>
      </c>
    </row>
    <row r="1055" spans="1:7" ht="27.75" customHeight="1" x14ac:dyDescent="0.35">
      <c r="A1055" s="117">
        <v>43003</v>
      </c>
      <c r="B1055" s="62" t="s">
        <v>23</v>
      </c>
      <c r="C1055" s="114"/>
      <c r="D1055" s="114"/>
      <c r="E1055" s="115">
        <v>0.01</v>
      </c>
      <c r="F1055" s="40" t="s">
        <v>687</v>
      </c>
      <c r="G1055" s="128"/>
    </row>
    <row r="1056" spans="1:7" ht="27.75" customHeight="1" x14ac:dyDescent="0.35">
      <c r="A1056" s="117">
        <v>43003</v>
      </c>
      <c r="B1056" s="62" t="s">
        <v>23</v>
      </c>
      <c r="C1056" s="114"/>
      <c r="D1056" s="114"/>
      <c r="E1056" s="115">
        <v>0.22</v>
      </c>
      <c r="F1056" s="40" t="s">
        <v>687</v>
      </c>
    </row>
    <row r="1057" spans="1:6" ht="27.75" customHeight="1" x14ac:dyDescent="0.35">
      <c r="A1057" s="117">
        <v>43003</v>
      </c>
      <c r="B1057" s="62" t="s">
        <v>23</v>
      </c>
      <c r="C1057" s="114"/>
      <c r="D1057" s="114"/>
      <c r="E1057" s="115">
        <v>0.25</v>
      </c>
      <c r="F1057" s="40" t="s">
        <v>687</v>
      </c>
    </row>
    <row r="1058" spans="1:6" ht="27.75" customHeight="1" x14ac:dyDescent="0.35">
      <c r="A1058" s="117">
        <v>43003</v>
      </c>
      <c r="B1058" s="62" t="s">
        <v>23</v>
      </c>
      <c r="C1058" s="114"/>
      <c r="D1058" s="114"/>
      <c r="E1058" s="115">
        <v>0.5</v>
      </c>
      <c r="F1058" s="40" t="s">
        <v>687</v>
      </c>
    </row>
    <row r="1059" spans="1:6" ht="27.75" customHeight="1" x14ac:dyDescent="0.35">
      <c r="A1059" s="117">
        <v>43003</v>
      </c>
      <c r="B1059" s="62" t="s">
        <v>23</v>
      </c>
      <c r="C1059" s="114"/>
      <c r="D1059" s="114"/>
      <c r="E1059" s="115">
        <v>0.52</v>
      </c>
      <c r="F1059" s="40" t="s">
        <v>687</v>
      </c>
    </row>
    <row r="1060" spans="1:6" ht="27.75" customHeight="1" x14ac:dyDescent="0.35">
      <c r="A1060" s="117">
        <v>43003</v>
      </c>
      <c r="B1060" s="62" t="s">
        <v>23</v>
      </c>
      <c r="C1060" s="114"/>
      <c r="D1060" s="114"/>
      <c r="E1060" s="115">
        <v>0.67</v>
      </c>
      <c r="F1060" s="40" t="s">
        <v>687</v>
      </c>
    </row>
    <row r="1061" spans="1:6" ht="27.75" customHeight="1" x14ac:dyDescent="0.35">
      <c r="A1061" s="117">
        <v>43003</v>
      </c>
      <c r="B1061" s="62" t="s">
        <v>23</v>
      </c>
      <c r="C1061" s="114"/>
      <c r="D1061" s="114"/>
      <c r="E1061" s="115">
        <v>0.95</v>
      </c>
      <c r="F1061" s="40" t="s">
        <v>687</v>
      </c>
    </row>
    <row r="1062" spans="1:6" ht="27.75" customHeight="1" x14ac:dyDescent="0.35">
      <c r="A1062" s="117">
        <v>43003</v>
      </c>
      <c r="B1062" s="19" t="s">
        <v>793</v>
      </c>
      <c r="C1062" s="114"/>
      <c r="D1062" s="114"/>
      <c r="E1062" s="115">
        <v>200</v>
      </c>
      <c r="F1062" s="40" t="s">
        <v>687</v>
      </c>
    </row>
    <row r="1063" spans="1:6" ht="27.75" customHeight="1" x14ac:dyDescent="0.35">
      <c r="A1063" s="117">
        <v>43003</v>
      </c>
      <c r="B1063" s="19" t="s">
        <v>794</v>
      </c>
      <c r="C1063" s="114"/>
      <c r="D1063" s="114"/>
      <c r="E1063" s="115">
        <v>550</v>
      </c>
      <c r="F1063" s="38" t="s">
        <v>66</v>
      </c>
    </row>
    <row r="1064" spans="1:6" ht="27.75" customHeight="1" x14ac:dyDescent="0.35">
      <c r="A1064" s="117">
        <v>43003</v>
      </c>
      <c r="B1064" s="19" t="s">
        <v>795</v>
      </c>
      <c r="C1064" s="114"/>
      <c r="D1064" s="114"/>
      <c r="E1064" s="115">
        <v>500</v>
      </c>
      <c r="F1064" s="38" t="s">
        <v>66</v>
      </c>
    </row>
    <row r="1065" spans="1:6" ht="27.75" customHeight="1" x14ac:dyDescent="0.35">
      <c r="A1065" s="117">
        <v>43003</v>
      </c>
      <c r="B1065" s="19" t="s">
        <v>796</v>
      </c>
      <c r="C1065" s="114"/>
      <c r="D1065" s="114"/>
      <c r="E1065" s="115">
        <v>128</v>
      </c>
      <c r="F1065" s="38" t="s">
        <v>66</v>
      </c>
    </row>
    <row r="1066" spans="1:6" ht="27.75" customHeight="1" x14ac:dyDescent="0.35">
      <c r="A1066" s="117">
        <v>43003</v>
      </c>
      <c r="B1066" s="19" t="s">
        <v>797</v>
      </c>
      <c r="C1066" s="114"/>
      <c r="D1066" s="114"/>
      <c r="E1066" s="115">
        <v>968</v>
      </c>
      <c r="F1066" s="38" t="s">
        <v>66</v>
      </c>
    </row>
    <row r="1067" spans="1:6" ht="27.75" customHeight="1" x14ac:dyDescent="0.35">
      <c r="A1067" s="117">
        <v>43003</v>
      </c>
      <c r="B1067" s="19" t="s">
        <v>799</v>
      </c>
      <c r="C1067" s="114"/>
      <c r="D1067" s="114"/>
      <c r="E1067" s="115">
        <v>300</v>
      </c>
      <c r="F1067" s="38" t="s">
        <v>687</v>
      </c>
    </row>
    <row r="1068" spans="1:6" ht="27.75" customHeight="1" x14ac:dyDescent="0.35">
      <c r="A1068" s="117">
        <v>43004</v>
      </c>
      <c r="B1068" s="19" t="s">
        <v>798</v>
      </c>
      <c r="C1068" s="114"/>
      <c r="D1068" s="114"/>
      <c r="E1068" s="115">
        <v>700</v>
      </c>
      <c r="F1068" s="38" t="s">
        <v>687</v>
      </c>
    </row>
    <row r="1069" spans="1:6" ht="27.75" customHeight="1" x14ac:dyDescent="0.35">
      <c r="A1069" s="117">
        <v>43004</v>
      </c>
      <c r="B1069" s="62" t="s">
        <v>23</v>
      </c>
      <c r="C1069" s="114"/>
      <c r="D1069" s="114"/>
      <c r="E1069" s="115">
        <v>0.2</v>
      </c>
      <c r="F1069" s="40" t="s">
        <v>687</v>
      </c>
    </row>
    <row r="1070" spans="1:6" ht="27.75" customHeight="1" x14ac:dyDescent="0.35">
      <c r="A1070" s="117">
        <v>43004</v>
      </c>
      <c r="B1070" s="62" t="s">
        <v>23</v>
      </c>
      <c r="C1070" s="114"/>
      <c r="D1070" s="114"/>
      <c r="E1070" s="115">
        <v>0.5</v>
      </c>
      <c r="F1070" s="40" t="s">
        <v>687</v>
      </c>
    </row>
    <row r="1071" spans="1:6" ht="27.75" customHeight="1" x14ac:dyDescent="0.35">
      <c r="A1071" s="117">
        <v>43004</v>
      </c>
      <c r="B1071" s="62" t="s">
        <v>23</v>
      </c>
      <c r="C1071" s="114"/>
      <c r="D1071" s="114"/>
      <c r="E1071" s="115">
        <v>1</v>
      </c>
      <c r="F1071" s="40" t="s">
        <v>687</v>
      </c>
    </row>
    <row r="1072" spans="1:6" ht="27.75" customHeight="1" x14ac:dyDescent="0.35">
      <c r="A1072" s="117">
        <v>43004</v>
      </c>
      <c r="B1072" s="62" t="s">
        <v>23</v>
      </c>
      <c r="C1072" s="114"/>
      <c r="D1072" s="114"/>
      <c r="E1072" s="115">
        <v>1</v>
      </c>
      <c r="F1072" s="40" t="s">
        <v>687</v>
      </c>
    </row>
    <row r="1073" spans="1:6" ht="27.75" customHeight="1" x14ac:dyDescent="0.35">
      <c r="A1073" s="117">
        <v>43004</v>
      </c>
      <c r="B1073" s="62" t="s">
        <v>23</v>
      </c>
      <c r="C1073" s="114"/>
      <c r="D1073" s="114"/>
      <c r="E1073" s="115">
        <v>2</v>
      </c>
      <c r="F1073" s="40" t="s">
        <v>687</v>
      </c>
    </row>
    <row r="1074" spans="1:6" ht="27.75" customHeight="1" x14ac:dyDescent="0.35">
      <c r="A1074" s="117">
        <v>43004</v>
      </c>
      <c r="B1074" s="62" t="s">
        <v>23</v>
      </c>
      <c r="C1074" s="114"/>
      <c r="D1074" s="114"/>
      <c r="E1074" s="115">
        <v>2</v>
      </c>
      <c r="F1074" s="40" t="s">
        <v>687</v>
      </c>
    </row>
    <row r="1075" spans="1:6" ht="27.5" customHeight="1" x14ac:dyDescent="0.35">
      <c r="A1075" s="117">
        <v>43005</v>
      </c>
      <c r="B1075" s="62" t="s">
        <v>23</v>
      </c>
      <c r="C1075" s="114"/>
      <c r="D1075" s="114"/>
      <c r="E1075" s="115">
        <v>0.06</v>
      </c>
      <c r="F1075" s="40" t="s">
        <v>687</v>
      </c>
    </row>
    <row r="1076" spans="1:6" ht="27.75" customHeight="1" x14ac:dyDescent="0.35">
      <c r="A1076" s="117">
        <v>43005</v>
      </c>
      <c r="B1076" s="62" t="s">
        <v>23</v>
      </c>
      <c r="C1076" s="114"/>
      <c r="D1076" s="114"/>
      <c r="E1076" s="115">
        <v>0.33</v>
      </c>
      <c r="F1076" s="40" t="s">
        <v>687</v>
      </c>
    </row>
    <row r="1077" spans="1:6" ht="27.75" customHeight="1" x14ac:dyDescent="0.35">
      <c r="A1077" s="117">
        <v>43005</v>
      </c>
      <c r="B1077" s="62" t="s">
        <v>23</v>
      </c>
      <c r="C1077" s="114"/>
      <c r="D1077" s="114"/>
      <c r="E1077" s="115">
        <v>0.37</v>
      </c>
      <c r="F1077" s="40" t="s">
        <v>687</v>
      </c>
    </row>
    <row r="1078" spans="1:6" ht="27.75" customHeight="1" x14ac:dyDescent="0.35">
      <c r="A1078" s="117">
        <v>43005</v>
      </c>
      <c r="B1078" s="62" t="s">
        <v>23</v>
      </c>
      <c r="C1078" s="114"/>
      <c r="D1078" s="114"/>
      <c r="E1078" s="115">
        <v>0.45</v>
      </c>
      <c r="F1078" s="40" t="s">
        <v>687</v>
      </c>
    </row>
    <row r="1079" spans="1:6" ht="27.75" customHeight="1" x14ac:dyDescent="0.35">
      <c r="A1079" s="117">
        <v>43006</v>
      </c>
      <c r="B1079" s="62" t="s">
        <v>23</v>
      </c>
      <c r="C1079" s="114"/>
      <c r="D1079" s="114"/>
      <c r="E1079" s="115">
        <v>1.1100000000000001</v>
      </c>
      <c r="F1079" s="40" t="s">
        <v>687</v>
      </c>
    </row>
    <row r="1080" spans="1:6" ht="27.75" customHeight="1" x14ac:dyDescent="0.35">
      <c r="A1080" s="117">
        <v>43006</v>
      </c>
      <c r="B1080" s="62" t="s">
        <v>803</v>
      </c>
      <c r="C1080" s="114"/>
      <c r="D1080" s="114"/>
      <c r="E1080" s="115">
        <v>100</v>
      </c>
      <c r="F1080" s="40" t="s">
        <v>802</v>
      </c>
    </row>
    <row r="1081" spans="1:6" ht="27.75" customHeight="1" x14ac:dyDescent="0.35">
      <c r="A1081" s="117">
        <v>43006</v>
      </c>
      <c r="B1081" s="62" t="s">
        <v>804</v>
      </c>
      <c r="C1081" s="114"/>
      <c r="D1081" s="114"/>
      <c r="E1081" s="115">
        <v>300</v>
      </c>
      <c r="F1081" s="40" t="s">
        <v>802</v>
      </c>
    </row>
    <row r="1082" spans="1:6" ht="27.75" customHeight="1" x14ac:dyDescent="0.35">
      <c r="A1082" s="117">
        <v>43006</v>
      </c>
      <c r="B1082" s="62" t="s">
        <v>805</v>
      </c>
      <c r="C1082" s="114"/>
      <c r="D1082" s="114"/>
      <c r="E1082" s="115">
        <v>500</v>
      </c>
      <c r="F1082" s="40" t="s">
        <v>802</v>
      </c>
    </row>
    <row r="1083" spans="1:6" ht="27.75" customHeight="1" x14ac:dyDescent="0.35">
      <c r="A1083" s="117">
        <v>43007</v>
      </c>
      <c r="B1083" s="62" t="s">
        <v>23</v>
      </c>
      <c r="C1083" s="114"/>
      <c r="D1083" s="114"/>
      <c r="E1083" s="115">
        <v>0.06</v>
      </c>
      <c r="F1083" s="40" t="s">
        <v>687</v>
      </c>
    </row>
    <row r="1084" spans="1:6" ht="27.75" customHeight="1" x14ac:dyDescent="0.35">
      <c r="A1084" s="117">
        <v>43007</v>
      </c>
      <c r="B1084" s="62" t="s">
        <v>23</v>
      </c>
      <c r="C1084" s="114"/>
      <c r="D1084" s="114"/>
      <c r="E1084" s="115">
        <v>0.13</v>
      </c>
      <c r="F1084" s="40" t="s">
        <v>687</v>
      </c>
    </row>
    <row r="1085" spans="1:6" ht="27.75" customHeight="1" x14ac:dyDescent="0.35">
      <c r="A1085" s="117">
        <v>43007</v>
      </c>
      <c r="B1085" s="62" t="s">
        <v>23</v>
      </c>
      <c r="C1085" s="114"/>
      <c r="D1085" s="114"/>
      <c r="E1085" s="115">
        <v>0.2</v>
      </c>
      <c r="F1085" s="40" t="s">
        <v>687</v>
      </c>
    </row>
    <row r="1086" spans="1:6" ht="27.75" customHeight="1" x14ac:dyDescent="0.35">
      <c r="A1086" s="117">
        <v>43007</v>
      </c>
      <c r="B1086" s="62" t="s">
        <v>23</v>
      </c>
      <c r="C1086" s="114"/>
      <c r="D1086" s="114"/>
      <c r="E1086" s="115">
        <v>0.25</v>
      </c>
      <c r="F1086" s="40" t="s">
        <v>687</v>
      </c>
    </row>
    <row r="1087" spans="1:6" ht="27.75" customHeight="1" x14ac:dyDescent="0.35">
      <c r="A1087" s="117">
        <v>43007</v>
      </c>
      <c r="B1087" s="62" t="s">
        <v>23</v>
      </c>
      <c r="C1087" s="114"/>
      <c r="D1087" s="114"/>
      <c r="E1087" s="115">
        <v>0.5</v>
      </c>
      <c r="F1087" s="40" t="s">
        <v>687</v>
      </c>
    </row>
    <row r="1088" spans="1:6" ht="27.75" customHeight="1" x14ac:dyDescent="0.35">
      <c r="A1088" s="117">
        <v>43007</v>
      </c>
      <c r="B1088" s="62" t="s">
        <v>23</v>
      </c>
      <c r="C1088" s="114"/>
      <c r="D1088" s="114"/>
      <c r="E1088" s="115">
        <v>0.5</v>
      </c>
      <c r="F1088" s="40" t="s">
        <v>687</v>
      </c>
    </row>
    <row r="1089" spans="1:6" ht="27.75" customHeight="1" x14ac:dyDescent="0.35">
      <c r="A1089" s="117">
        <v>43007</v>
      </c>
      <c r="B1089" s="62" t="s">
        <v>23</v>
      </c>
      <c r="C1089" s="114"/>
      <c r="D1089" s="114"/>
      <c r="E1089" s="115">
        <v>0.5</v>
      </c>
      <c r="F1089" s="40" t="s">
        <v>687</v>
      </c>
    </row>
    <row r="1090" spans="1:6" ht="27.75" customHeight="1" x14ac:dyDescent="0.35">
      <c r="A1090" s="117">
        <v>43007</v>
      </c>
      <c r="B1090" s="62" t="s">
        <v>23</v>
      </c>
      <c r="C1090" s="114"/>
      <c r="D1090" s="114"/>
      <c r="E1090" s="115">
        <v>0.69</v>
      </c>
      <c r="F1090" s="40" t="s">
        <v>687</v>
      </c>
    </row>
    <row r="1091" spans="1:6" ht="27.75" customHeight="1" x14ac:dyDescent="0.35">
      <c r="A1091" s="117">
        <v>43007</v>
      </c>
      <c r="B1091" s="62" t="s">
        <v>23</v>
      </c>
      <c r="C1091" s="114"/>
      <c r="D1091" s="114"/>
      <c r="E1091" s="115">
        <v>0.8</v>
      </c>
      <c r="F1091" s="40" t="s">
        <v>687</v>
      </c>
    </row>
    <row r="1092" spans="1:6" ht="27.75" customHeight="1" x14ac:dyDescent="0.35">
      <c r="A1092" s="117">
        <v>43007</v>
      </c>
      <c r="B1092" s="62" t="s">
        <v>23</v>
      </c>
      <c r="C1092" s="114"/>
      <c r="D1092" s="114"/>
      <c r="E1092" s="115">
        <v>0.94</v>
      </c>
      <c r="F1092" s="40" t="s">
        <v>687</v>
      </c>
    </row>
    <row r="1093" spans="1:6" ht="48.5" customHeight="1" x14ac:dyDescent="0.35">
      <c r="A1093" s="117">
        <v>43007</v>
      </c>
      <c r="B1093" s="62" t="s">
        <v>800</v>
      </c>
      <c r="C1093" s="114"/>
      <c r="D1093" s="114"/>
      <c r="E1093" s="115">
        <v>9215</v>
      </c>
      <c r="F1093" s="38" t="s">
        <v>687</v>
      </c>
    </row>
    <row r="1094" spans="1:6" ht="27.75" customHeight="1" x14ac:dyDescent="0.35">
      <c r="A1094" s="117">
        <v>43007</v>
      </c>
      <c r="B1094" s="62" t="s">
        <v>806</v>
      </c>
      <c r="C1094" s="114"/>
      <c r="D1094" s="114"/>
      <c r="E1094" s="115">
        <v>300</v>
      </c>
      <c r="F1094" s="38" t="s">
        <v>802</v>
      </c>
    </row>
    <row r="1095" spans="1:6" ht="27.75" customHeight="1" x14ac:dyDescent="0.35">
      <c r="A1095" s="117">
        <v>43007</v>
      </c>
      <c r="B1095" s="19" t="s">
        <v>807</v>
      </c>
      <c r="C1095" s="114"/>
      <c r="D1095" s="114"/>
      <c r="E1095" s="115">
        <v>1500</v>
      </c>
      <c r="F1095" s="38" t="s">
        <v>745</v>
      </c>
    </row>
    <row r="1096" spans="1:6" ht="27.75" customHeight="1" x14ac:dyDescent="0.35">
      <c r="A1096" s="117">
        <v>43007</v>
      </c>
      <c r="B1096" s="19" t="s">
        <v>809</v>
      </c>
      <c r="C1096" s="114"/>
      <c r="D1096" s="114"/>
      <c r="E1096" s="115">
        <v>300</v>
      </c>
      <c r="F1096" s="38" t="s">
        <v>802</v>
      </c>
    </row>
    <row r="1097" spans="1:6" ht="27.75" customHeight="1" x14ac:dyDescent="0.35">
      <c r="A1097" s="117">
        <v>43007</v>
      </c>
      <c r="B1097" s="19" t="s">
        <v>810</v>
      </c>
      <c r="C1097" s="114"/>
      <c r="D1097" s="114"/>
      <c r="E1097" s="115">
        <v>300</v>
      </c>
      <c r="F1097" s="38" t="s">
        <v>687</v>
      </c>
    </row>
    <row r="1098" spans="1:6" ht="27.75" customHeight="1" x14ac:dyDescent="0.35">
      <c r="A1098" s="117">
        <v>43007</v>
      </c>
      <c r="B1098" s="19" t="s">
        <v>811</v>
      </c>
      <c r="C1098" s="114"/>
      <c r="D1098" s="114"/>
      <c r="E1098" s="115">
        <v>200</v>
      </c>
      <c r="F1098" s="33" t="s">
        <v>812</v>
      </c>
    </row>
    <row r="1099" spans="1:6" ht="42" customHeight="1" x14ac:dyDescent="0.35">
      <c r="A1099" s="117">
        <v>43007</v>
      </c>
      <c r="B1099" s="19" t="s">
        <v>813</v>
      </c>
      <c r="C1099" s="114"/>
      <c r="D1099" s="114"/>
      <c r="E1099" s="115">
        <v>200</v>
      </c>
      <c r="F1099" s="38" t="s">
        <v>802</v>
      </c>
    </row>
    <row r="1100" spans="1:6" ht="42" customHeight="1" x14ac:dyDescent="0.35">
      <c r="A1100" s="117">
        <v>43007</v>
      </c>
      <c r="B1100" s="19" t="s">
        <v>814</v>
      </c>
      <c r="C1100" s="114"/>
      <c r="D1100" s="114"/>
      <c r="E1100" s="115">
        <v>100</v>
      </c>
      <c r="F1100" s="38" t="s">
        <v>802</v>
      </c>
    </row>
    <row r="1101" spans="1:6" ht="42" customHeight="1" x14ac:dyDescent="0.35">
      <c r="A1101" s="117">
        <v>43007</v>
      </c>
      <c r="B1101" s="19" t="s">
        <v>815</v>
      </c>
      <c r="C1101" s="114"/>
      <c r="D1101" s="114"/>
      <c r="E1101" s="115">
        <v>200</v>
      </c>
      <c r="F1101" s="38" t="s">
        <v>802</v>
      </c>
    </row>
    <row r="1102" spans="1:6" ht="42" customHeight="1" x14ac:dyDescent="0.35">
      <c r="A1102" s="117">
        <v>43007</v>
      </c>
      <c r="B1102" s="19" t="s">
        <v>816</v>
      </c>
      <c r="C1102" s="114"/>
      <c r="D1102" s="114"/>
      <c r="E1102" s="115">
        <v>300</v>
      </c>
      <c r="F1102" s="38" t="s">
        <v>802</v>
      </c>
    </row>
    <row r="1103" spans="1:6" ht="42" customHeight="1" x14ac:dyDescent="0.35">
      <c r="A1103" s="117">
        <v>43007</v>
      </c>
      <c r="B1103" s="19" t="s">
        <v>817</v>
      </c>
      <c r="C1103" s="114"/>
      <c r="D1103" s="114"/>
      <c r="E1103" s="115">
        <v>100</v>
      </c>
      <c r="F1103" s="38" t="s">
        <v>802</v>
      </c>
    </row>
    <row r="1104" spans="1:6" ht="42" customHeight="1" x14ac:dyDescent="0.35">
      <c r="A1104" s="117">
        <v>43007</v>
      </c>
      <c r="B1104" s="19" t="s">
        <v>818</v>
      </c>
      <c r="C1104" s="114"/>
      <c r="D1104" s="114"/>
      <c r="E1104" s="115">
        <v>500</v>
      </c>
      <c r="F1104" s="38" t="s">
        <v>802</v>
      </c>
    </row>
    <row r="1105" spans="1:6" ht="27.75" customHeight="1" x14ac:dyDescent="0.35">
      <c r="A1105" s="117">
        <v>43007</v>
      </c>
      <c r="B1105" s="19" t="s">
        <v>816</v>
      </c>
      <c r="C1105" s="114"/>
      <c r="D1105" s="114"/>
      <c r="E1105" s="115">
        <v>2000</v>
      </c>
      <c r="F1105" s="38" t="s">
        <v>773</v>
      </c>
    </row>
    <row r="1106" spans="1:6" ht="27.75" customHeight="1" x14ac:dyDescent="0.35">
      <c r="A1106" s="117">
        <v>43007</v>
      </c>
      <c r="B1106" s="19" t="s">
        <v>819</v>
      </c>
      <c r="C1106" s="114"/>
      <c r="D1106" s="114"/>
      <c r="E1106" s="115">
        <v>200</v>
      </c>
      <c r="F1106" s="38" t="s">
        <v>802</v>
      </c>
    </row>
    <row r="1107" spans="1:6" ht="27.75" customHeight="1" x14ac:dyDescent="0.35">
      <c r="A1107" s="117">
        <v>43007</v>
      </c>
      <c r="B1107" s="19" t="s">
        <v>820</v>
      </c>
      <c r="C1107" s="114"/>
      <c r="D1107" s="114"/>
      <c r="E1107" s="115">
        <v>200</v>
      </c>
      <c r="F1107" s="38" t="s">
        <v>802</v>
      </c>
    </row>
    <row r="1108" spans="1:6" ht="27.75" customHeight="1" x14ac:dyDescent="0.35">
      <c r="A1108" s="117">
        <v>43007</v>
      </c>
      <c r="B1108" s="19" t="s">
        <v>821</v>
      </c>
      <c r="C1108" s="114"/>
      <c r="D1108" s="114"/>
      <c r="E1108" s="115">
        <v>50</v>
      </c>
      <c r="F1108" s="38" t="s">
        <v>802</v>
      </c>
    </row>
    <row r="1109" spans="1:6" ht="27.75" customHeight="1" x14ac:dyDescent="0.35">
      <c r="A1109" s="117">
        <v>43008</v>
      </c>
      <c r="B1109" s="19" t="s">
        <v>638</v>
      </c>
      <c r="C1109" s="114" t="s">
        <v>639</v>
      </c>
      <c r="D1109" s="114" t="s">
        <v>769</v>
      </c>
      <c r="E1109" s="115">
        <v>11.4</v>
      </c>
      <c r="F1109" s="38" t="s">
        <v>687</v>
      </c>
    </row>
    <row r="1110" spans="1:6" ht="27.75" customHeight="1" x14ac:dyDescent="0.35">
      <c r="A1110" s="117">
        <v>43008</v>
      </c>
      <c r="B1110" s="19" t="s">
        <v>822</v>
      </c>
      <c r="C1110" s="114"/>
      <c r="D1110" s="114"/>
      <c r="E1110" s="115">
        <v>500</v>
      </c>
      <c r="F1110" s="38" t="s">
        <v>802</v>
      </c>
    </row>
    <row r="1111" spans="1:6" ht="27.75" customHeight="1" x14ac:dyDescent="0.35">
      <c r="A1111" s="117">
        <v>43008</v>
      </c>
      <c r="B1111" s="19" t="s">
        <v>823</v>
      </c>
      <c r="C1111" s="114"/>
      <c r="D1111" s="114"/>
      <c r="E1111" s="115">
        <v>1000</v>
      </c>
      <c r="F1111" s="38" t="s">
        <v>802</v>
      </c>
    </row>
    <row r="1112" spans="1:6" ht="27.75" customHeight="1" x14ac:dyDescent="0.35">
      <c r="A1112" s="117">
        <v>43008</v>
      </c>
      <c r="B1112" s="19" t="s">
        <v>824</v>
      </c>
      <c r="C1112" s="114"/>
      <c r="D1112" s="114"/>
      <c r="E1112" s="115">
        <v>300</v>
      </c>
      <c r="F1112" s="38" t="s">
        <v>802</v>
      </c>
    </row>
    <row r="1113" spans="1:6" ht="27.75" customHeight="1" x14ac:dyDescent="0.35">
      <c r="A1113" s="117">
        <v>43008</v>
      </c>
      <c r="B1113" s="19" t="s">
        <v>825</v>
      </c>
      <c r="C1113" s="114"/>
      <c r="D1113" s="114"/>
      <c r="E1113" s="115">
        <v>300</v>
      </c>
      <c r="F1113" s="38" t="s">
        <v>802</v>
      </c>
    </row>
    <row r="1114" spans="1:6" ht="27.5" customHeight="1" x14ac:dyDescent="0.35">
      <c r="A1114" s="117">
        <v>43008</v>
      </c>
      <c r="B1114" s="19" t="s">
        <v>122</v>
      </c>
      <c r="C1114" s="114"/>
      <c r="D1114" s="114"/>
      <c r="E1114" s="115">
        <v>500</v>
      </c>
      <c r="F1114" s="38" t="s">
        <v>802</v>
      </c>
    </row>
    <row r="1115" spans="1:6" ht="27.75" customHeight="1" x14ac:dyDescent="0.35">
      <c r="A1115" s="117">
        <v>43008</v>
      </c>
      <c r="B1115" s="19" t="s">
        <v>826</v>
      </c>
      <c r="C1115" s="114"/>
      <c r="D1115" s="114"/>
      <c r="E1115" s="115">
        <v>200</v>
      </c>
      <c r="F1115" s="38" t="s">
        <v>802</v>
      </c>
    </row>
    <row r="1116" spans="1:6" ht="27.75" customHeight="1" x14ac:dyDescent="0.35">
      <c r="A1116" s="117">
        <v>43008</v>
      </c>
      <c r="B1116" s="19" t="s">
        <v>827</v>
      </c>
      <c r="C1116" s="114"/>
      <c r="D1116" s="114"/>
      <c r="E1116" s="115">
        <v>100</v>
      </c>
      <c r="F1116" s="38" t="s">
        <v>802</v>
      </c>
    </row>
    <row r="1117" spans="1:6" ht="27.75" customHeight="1" x14ac:dyDescent="0.35">
      <c r="A1117" s="117">
        <v>43008</v>
      </c>
      <c r="B1117" s="19" t="s">
        <v>828</v>
      </c>
      <c r="C1117" s="114"/>
      <c r="D1117" s="114"/>
      <c r="E1117" s="115">
        <v>100</v>
      </c>
      <c r="F1117" s="40" t="s">
        <v>829</v>
      </c>
    </row>
    <row r="1118" spans="1:6" ht="27.75" customHeight="1" x14ac:dyDescent="0.35">
      <c r="A1118" s="117">
        <v>43008</v>
      </c>
      <c r="B1118" s="19" t="s">
        <v>830</v>
      </c>
      <c r="C1118" s="114"/>
      <c r="D1118" s="114"/>
      <c r="E1118" s="115">
        <v>200</v>
      </c>
      <c r="F1118" s="38" t="s">
        <v>802</v>
      </c>
    </row>
    <row r="1119" spans="1:6" ht="27.75" customHeight="1" x14ac:dyDescent="0.35">
      <c r="A1119" s="117">
        <v>43008</v>
      </c>
      <c r="B1119" s="19" t="s">
        <v>831</v>
      </c>
      <c r="C1119" s="114"/>
      <c r="D1119" s="114"/>
      <c r="E1119" s="115">
        <v>200</v>
      </c>
      <c r="F1119" s="38" t="s">
        <v>802</v>
      </c>
    </row>
    <row r="1120" spans="1:6" ht="27.75" customHeight="1" x14ac:dyDescent="0.35">
      <c r="A1120" s="117">
        <v>43008</v>
      </c>
      <c r="B1120" s="19" t="s">
        <v>832</v>
      </c>
      <c r="C1120" s="114"/>
      <c r="D1120" s="114"/>
      <c r="E1120" s="115">
        <v>300</v>
      </c>
      <c r="F1120" s="38" t="s">
        <v>802</v>
      </c>
    </row>
    <row r="1121" spans="1:6" ht="27.75" customHeight="1" x14ac:dyDescent="0.35">
      <c r="A1121" s="117">
        <v>43008</v>
      </c>
      <c r="B1121" s="19" t="s">
        <v>833</v>
      </c>
      <c r="C1121" s="114"/>
      <c r="D1121" s="114"/>
      <c r="E1121" s="115">
        <v>300</v>
      </c>
      <c r="F1121" s="38" t="s">
        <v>802</v>
      </c>
    </row>
    <row r="1122" spans="1:6" ht="27.75" customHeight="1" x14ac:dyDescent="0.35">
      <c r="A1122" s="117">
        <v>43008</v>
      </c>
      <c r="B1122" s="19" t="s">
        <v>834</v>
      </c>
      <c r="C1122" s="114"/>
      <c r="D1122" s="114"/>
      <c r="E1122" s="115">
        <v>200</v>
      </c>
      <c r="F1122" s="38" t="s">
        <v>802</v>
      </c>
    </row>
    <row r="1123" spans="1:6" ht="27.75" customHeight="1" x14ac:dyDescent="0.35">
      <c r="A1123" s="117">
        <v>43008</v>
      </c>
      <c r="B1123" s="19" t="s">
        <v>835</v>
      </c>
      <c r="C1123" s="114"/>
      <c r="D1123" s="114"/>
      <c r="E1123" s="115">
        <v>200</v>
      </c>
      <c r="F1123" s="38" t="s">
        <v>802</v>
      </c>
    </row>
    <row r="1124" spans="1:6" ht="27.75" customHeight="1" x14ac:dyDescent="0.35">
      <c r="A1124" s="117">
        <v>43008</v>
      </c>
      <c r="B1124" s="19" t="s">
        <v>836</v>
      </c>
      <c r="C1124" s="114"/>
      <c r="D1124" s="114"/>
      <c r="E1124" s="115">
        <v>300</v>
      </c>
      <c r="F1124" s="38" t="s">
        <v>802</v>
      </c>
    </row>
    <row r="1125" spans="1:6" ht="27.75" customHeight="1" x14ac:dyDescent="0.35">
      <c r="A1125" s="117">
        <v>43008</v>
      </c>
      <c r="B1125" s="19" t="s">
        <v>837</v>
      </c>
      <c r="C1125" s="114"/>
      <c r="D1125" s="114"/>
      <c r="E1125" s="115">
        <v>300</v>
      </c>
      <c r="F1125" s="38" t="s">
        <v>802</v>
      </c>
    </row>
    <row r="1126" spans="1:6" ht="27.75" customHeight="1" x14ac:dyDescent="0.35">
      <c r="A1126" s="117">
        <v>43008</v>
      </c>
      <c r="B1126" s="19" t="s">
        <v>838</v>
      </c>
      <c r="C1126" s="114"/>
      <c r="D1126" s="114"/>
      <c r="E1126" s="115">
        <v>300</v>
      </c>
      <c r="F1126" s="38" t="s">
        <v>802</v>
      </c>
    </row>
    <row r="1127" spans="1:6" ht="27.75" customHeight="1" x14ac:dyDescent="0.35">
      <c r="A1127" s="117">
        <v>43008</v>
      </c>
      <c r="B1127" s="19" t="s">
        <v>839</v>
      </c>
      <c r="C1127" s="114"/>
      <c r="D1127" s="114"/>
      <c r="E1127" s="115">
        <v>5000</v>
      </c>
      <c r="F1127" s="38" t="s">
        <v>802</v>
      </c>
    </row>
    <row r="1128" spans="1:6" ht="27.75" customHeight="1" x14ac:dyDescent="0.35">
      <c r="A1128" s="117">
        <v>43009</v>
      </c>
      <c r="B1128" s="19" t="s">
        <v>840</v>
      </c>
      <c r="C1128" s="114"/>
      <c r="D1128" s="114"/>
      <c r="E1128" s="115">
        <v>2000</v>
      </c>
      <c r="F1128" s="38" t="s">
        <v>802</v>
      </c>
    </row>
    <row r="1129" spans="1:6" ht="27.75" customHeight="1" x14ac:dyDescent="0.35">
      <c r="A1129" s="117">
        <v>43009</v>
      </c>
      <c r="B1129" s="19" t="s">
        <v>841</v>
      </c>
      <c r="C1129" s="114"/>
      <c r="D1129" s="114"/>
      <c r="E1129" s="115">
        <v>500</v>
      </c>
      <c r="F1129" s="38" t="s">
        <v>802</v>
      </c>
    </row>
    <row r="1130" spans="1:6" ht="28" customHeight="1" x14ac:dyDescent="0.35">
      <c r="A1130" s="117">
        <v>43009</v>
      </c>
      <c r="B1130" s="19" t="s">
        <v>842</v>
      </c>
      <c r="C1130" s="114"/>
      <c r="D1130" s="114"/>
      <c r="E1130" s="115">
        <v>100</v>
      </c>
      <c r="F1130" s="38" t="s">
        <v>687</v>
      </c>
    </row>
    <row r="1131" spans="1:6" ht="27.75" customHeight="1" x14ac:dyDescent="0.35">
      <c r="A1131" s="117">
        <v>43009</v>
      </c>
      <c r="B1131" s="19" t="s">
        <v>843</v>
      </c>
      <c r="C1131" s="114"/>
      <c r="D1131" s="114"/>
      <c r="E1131" s="115">
        <v>500</v>
      </c>
      <c r="F1131" s="38" t="s">
        <v>802</v>
      </c>
    </row>
    <row r="1132" spans="1:6" ht="27.75" customHeight="1" x14ac:dyDescent="0.35">
      <c r="A1132" s="117">
        <v>43010</v>
      </c>
      <c r="B1132" s="19" t="s">
        <v>844</v>
      </c>
      <c r="C1132" s="114"/>
      <c r="D1132" s="114"/>
      <c r="E1132" s="115">
        <v>500</v>
      </c>
      <c r="F1132" s="38" t="s">
        <v>802</v>
      </c>
    </row>
    <row r="1133" spans="1:6" ht="27.75" customHeight="1" x14ac:dyDescent="0.35">
      <c r="A1133" s="117">
        <v>43010</v>
      </c>
      <c r="B1133" s="19" t="s">
        <v>845</v>
      </c>
      <c r="C1133" s="114"/>
      <c r="D1133" s="114"/>
      <c r="E1133" s="115">
        <v>500</v>
      </c>
      <c r="F1133" s="38" t="s">
        <v>802</v>
      </c>
    </row>
    <row r="1134" spans="1:6" ht="27.75" customHeight="1" x14ac:dyDescent="0.35">
      <c r="A1134" s="117">
        <v>43010</v>
      </c>
      <c r="B1134" s="62" t="s">
        <v>23</v>
      </c>
      <c r="C1134" s="114"/>
      <c r="D1134" s="114"/>
      <c r="E1134" s="115">
        <v>0.31</v>
      </c>
      <c r="F1134" s="40" t="s">
        <v>687</v>
      </c>
    </row>
    <row r="1135" spans="1:6" ht="27.75" customHeight="1" x14ac:dyDescent="0.35">
      <c r="A1135" s="117">
        <v>43010</v>
      </c>
      <c r="B1135" s="62" t="s">
        <v>23</v>
      </c>
      <c r="C1135" s="114"/>
      <c r="D1135" s="114"/>
      <c r="E1135" s="115">
        <v>0.37</v>
      </c>
      <c r="F1135" s="40" t="s">
        <v>687</v>
      </c>
    </row>
    <row r="1136" spans="1:6" ht="27.75" customHeight="1" x14ac:dyDescent="0.35">
      <c r="A1136" s="117">
        <v>43010</v>
      </c>
      <c r="B1136" s="62" t="s">
        <v>23</v>
      </c>
      <c r="C1136" s="114"/>
      <c r="D1136" s="114"/>
      <c r="E1136" s="115">
        <v>0.5</v>
      </c>
      <c r="F1136" s="40" t="s">
        <v>687</v>
      </c>
    </row>
    <row r="1137" spans="1:6" ht="27.75" customHeight="1" x14ac:dyDescent="0.35">
      <c r="A1137" s="117">
        <v>43010</v>
      </c>
      <c r="B1137" s="62" t="s">
        <v>23</v>
      </c>
      <c r="C1137" s="114"/>
      <c r="D1137" s="114"/>
      <c r="E1137" s="115">
        <v>0.87</v>
      </c>
      <c r="F1137" s="40" t="s">
        <v>687</v>
      </c>
    </row>
    <row r="1138" spans="1:6" ht="27.75" customHeight="1" x14ac:dyDescent="0.35">
      <c r="A1138" s="117">
        <v>43010</v>
      </c>
      <c r="B1138" s="62" t="s">
        <v>23</v>
      </c>
      <c r="C1138" s="114"/>
      <c r="D1138" s="114"/>
      <c r="E1138" s="115">
        <v>6.9</v>
      </c>
      <c r="F1138" s="40" t="s">
        <v>687</v>
      </c>
    </row>
    <row r="1139" spans="1:6" ht="27.75" customHeight="1" x14ac:dyDescent="0.35">
      <c r="A1139" s="117">
        <v>43010</v>
      </c>
      <c r="B1139" s="19" t="s">
        <v>848</v>
      </c>
      <c r="C1139" s="114"/>
      <c r="D1139" s="114"/>
      <c r="E1139" s="115">
        <v>5000</v>
      </c>
      <c r="F1139" s="38" t="s">
        <v>812</v>
      </c>
    </row>
    <row r="1140" spans="1:6" ht="27.75" customHeight="1" x14ac:dyDescent="0.35">
      <c r="A1140" s="117">
        <v>43010</v>
      </c>
      <c r="B1140" s="19" t="s">
        <v>638</v>
      </c>
      <c r="C1140" s="114" t="s">
        <v>639</v>
      </c>
      <c r="D1140" s="114" t="s">
        <v>769</v>
      </c>
      <c r="E1140" s="115">
        <v>38</v>
      </c>
      <c r="F1140" s="38" t="s">
        <v>687</v>
      </c>
    </row>
    <row r="1141" spans="1:6" ht="35.5" customHeight="1" x14ac:dyDescent="0.35">
      <c r="A1141" s="117">
        <v>43010</v>
      </c>
      <c r="B1141" s="62" t="s">
        <v>850</v>
      </c>
      <c r="C1141" s="114"/>
      <c r="D1141" s="114"/>
      <c r="E1141" s="115">
        <v>2000</v>
      </c>
      <c r="F1141" s="38" t="s">
        <v>66</v>
      </c>
    </row>
    <row r="1142" spans="1:6" ht="27.75" customHeight="1" x14ac:dyDescent="0.35">
      <c r="A1142" s="117">
        <v>43011</v>
      </c>
      <c r="B1142" s="19" t="s">
        <v>268</v>
      </c>
      <c r="C1142" s="114"/>
      <c r="D1142" s="114"/>
      <c r="E1142" s="115">
        <v>36450</v>
      </c>
      <c r="F1142" s="38" t="s">
        <v>802</v>
      </c>
    </row>
    <row r="1143" spans="1:6" ht="27.75" customHeight="1" x14ac:dyDescent="0.35">
      <c r="A1143" s="117">
        <v>43011</v>
      </c>
      <c r="B1143" s="62" t="s">
        <v>23</v>
      </c>
      <c r="C1143" s="114"/>
      <c r="D1143" s="114"/>
      <c r="E1143" s="115">
        <v>0.2</v>
      </c>
      <c r="F1143" s="38" t="s">
        <v>687</v>
      </c>
    </row>
    <row r="1144" spans="1:6" ht="27.75" customHeight="1" x14ac:dyDescent="0.35">
      <c r="A1144" s="117">
        <v>43011</v>
      </c>
      <c r="B1144" s="62" t="s">
        <v>23</v>
      </c>
      <c r="C1144" s="114"/>
      <c r="D1144" s="114"/>
      <c r="E1144" s="115">
        <v>0.2</v>
      </c>
      <c r="F1144" s="38" t="s">
        <v>687</v>
      </c>
    </row>
    <row r="1145" spans="1:6" ht="27.75" customHeight="1" x14ac:dyDescent="0.35">
      <c r="A1145" s="117">
        <v>43011</v>
      </c>
      <c r="B1145" s="19" t="s">
        <v>638</v>
      </c>
      <c r="C1145" s="114" t="s">
        <v>639</v>
      </c>
      <c r="D1145" s="114" t="s">
        <v>769</v>
      </c>
      <c r="E1145" s="115">
        <v>69.349999999999994</v>
      </c>
      <c r="F1145" s="38" t="s">
        <v>687</v>
      </c>
    </row>
    <row r="1146" spans="1:6" ht="35.5" customHeight="1" x14ac:dyDescent="0.35">
      <c r="A1146" s="117">
        <v>43012</v>
      </c>
      <c r="B1146" s="62" t="s">
        <v>851</v>
      </c>
      <c r="C1146" s="114"/>
      <c r="D1146" s="114"/>
      <c r="E1146" s="115">
        <v>6000</v>
      </c>
      <c r="F1146" s="38" t="s">
        <v>812</v>
      </c>
    </row>
    <row r="1147" spans="1:6" ht="35.5" customHeight="1" x14ac:dyDescent="0.35">
      <c r="A1147" s="117">
        <v>43012</v>
      </c>
      <c r="B1147" s="62" t="s">
        <v>852</v>
      </c>
      <c r="C1147" s="114"/>
      <c r="D1147" s="114"/>
      <c r="E1147" s="115">
        <v>18070</v>
      </c>
      <c r="F1147" s="38" t="s">
        <v>687</v>
      </c>
    </row>
    <row r="1148" spans="1:6" ht="27.75" customHeight="1" x14ac:dyDescent="0.35">
      <c r="A1148" s="117">
        <v>43012</v>
      </c>
      <c r="B1148" s="19" t="s">
        <v>853</v>
      </c>
      <c r="C1148" s="114" t="s">
        <v>630</v>
      </c>
      <c r="D1148" s="114"/>
      <c r="E1148" s="115">
        <v>10000</v>
      </c>
      <c r="F1148" s="38" t="s">
        <v>687</v>
      </c>
    </row>
    <row r="1149" spans="1:6" ht="27.75" customHeight="1" x14ac:dyDescent="0.35">
      <c r="A1149" s="117">
        <v>43012</v>
      </c>
      <c r="B1149" s="19" t="s">
        <v>854</v>
      </c>
      <c r="C1149" s="114" t="s">
        <v>855</v>
      </c>
      <c r="D1149" s="114"/>
      <c r="E1149" s="115">
        <v>1000</v>
      </c>
      <c r="F1149" s="38" t="s">
        <v>687</v>
      </c>
    </row>
    <row r="1150" spans="1:6" ht="27.75" customHeight="1" x14ac:dyDescent="0.35">
      <c r="A1150" s="117">
        <v>43012</v>
      </c>
      <c r="B1150" s="19" t="s">
        <v>695</v>
      </c>
      <c r="C1150" s="114" t="s">
        <v>696</v>
      </c>
      <c r="D1150" s="114"/>
      <c r="E1150" s="115">
        <v>1000</v>
      </c>
      <c r="F1150" s="38" t="s">
        <v>687</v>
      </c>
    </row>
    <row r="1151" spans="1:6" ht="27.75" customHeight="1" x14ac:dyDescent="0.35">
      <c r="A1151" s="117">
        <v>43012</v>
      </c>
      <c r="B1151" s="19" t="s">
        <v>856</v>
      </c>
      <c r="C1151" s="114"/>
      <c r="D1151" s="114"/>
      <c r="E1151" s="115">
        <v>1000</v>
      </c>
      <c r="F1151" s="38" t="s">
        <v>687</v>
      </c>
    </row>
    <row r="1152" spans="1:6" ht="27.75" customHeight="1" x14ac:dyDescent="0.35">
      <c r="A1152" s="117">
        <v>43012</v>
      </c>
      <c r="B1152" s="19" t="s">
        <v>857</v>
      </c>
      <c r="C1152" s="114"/>
      <c r="D1152" s="114"/>
      <c r="E1152" s="115">
        <v>1000</v>
      </c>
      <c r="F1152" s="38" t="s">
        <v>687</v>
      </c>
    </row>
    <row r="1153" spans="1:6" ht="27.75" customHeight="1" x14ac:dyDescent="0.35">
      <c r="A1153" s="117">
        <v>43012</v>
      </c>
      <c r="B1153" s="19" t="s">
        <v>857</v>
      </c>
      <c r="C1153" s="114"/>
      <c r="D1153" s="114"/>
      <c r="E1153" s="115">
        <v>100</v>
      </c>
      <c r="F1153" s="38" t="s">
        <v>773</v>
      </c>
    </row>
    <row r="1154" spans="1:6" ht="27.75" customHeight="1" x14ac:dyDescent="0.35">
      <c r="A1154" s="117">
        <v>43012</v>
      </c>
      <c r="B1154" s="62" t="s">
        <v>23</v>
      </c>
      <c r="C1154" s="114"/>
      <c r="D1154" s="114"/>
      <c r="E1154" s="115">
        <v>0.03</v>
      </c>
      <c r="F1154" s="38" t="s">
        <v>687</v>
      </c>
    </row>
    <row r="1155" spans="1:6" ht="27.75" customHeight="1" x14ac:dyDescent="0.35">
      <c r="A1155" s="117">
        <v>43012</v>
      </c>
      <c r="B1155" s="62" t="s">
        <v>23</v>
      </c>
      <c r="C1155" s="114"/>
      <c r="D1155" s="114"/>
      <c r="E1155" s="115">
        <v>0.1</v>
      </c>
      <c r="F1155" s="38" t="s">
        <v>687</v>
      </c>
    </row>
    <row r="1156" spans="1:6" ht="27.75" customHeight="1" x14ac:dyDescent="0.35">
      <c r="A1156" s="117">
        <v>43012</v>
      </c>
      <c r="B1156" s="62" t="s">
        <v>23</v>
      </c>
      <c r="C1156" s="114"/>
      <c r="D1156" s="114"/>
      <c r="E1156" s="115">
        <v>0.4</v>
      </c>
      <c r="F1156" s="38" t="s">
        <v>687</v>
      </c>
    </row>
    <row r="1157" spans="1:6" ht="27.75" customHeight="1" x14ac:dyDescent="0.35">
      <c r="A1157" s="117">
        <v>43012</v>
      </c>
      <c r="B1157" s="62" t="s">
        <v>23</v>
      </c>
      <c r="C1157" s="114"/>
      <c r="D1157" s="114"/>
      <c r="E1157" s="115">
        <v>0.5</v>
      </c>
      <c r="F1157" s="38" t="s">
        <v>687</v>
      </c>
    </row>
    <row r="1158" spans="1:6" ht="27.75" customHeight="1" x14ac:dyDescent="0.35">
      <c r="A1158" s="117">
        <v>43012</v>
      </c>
      <c r="B1158" s="62" t="s">
        <v>23</v>
      </c>
      <c r="C1158" s="114"/>
      <c r="D1158" s="114"/>
      <c r="E1158" s="115">
        <v>0.64</v>
      </c>
      <c r="F1158" s="38" t="s">
        <v>687</v>
      </c>
    </row>
    <row r="1159" spans="1:6" ht="27.75" customHeight="1" x14ac:dyDescent="0.35">
      <c r="A1159" s="117">
        <v>43012</v>
      </c>
      <c r="B1159" s="62" t="s">
        <v>23</v>
      </c>
      <c r="C1159" s="114"/>
      <c r="D1159" s="114"/>
      <c r="E1159" s="115">
        <v>0.71</v>
      </c>
      <c r="F1159" s="38" t="s">
        <v>687</v>
      </c>
    </row>
    <row r="1160" spans="1:6" ht="27.75" customHeight="1" x14ac:dyDescent="0.35">
      <c r="A1160" s="117">
        <v>43012</v>
      </c>
      <c r="B1160" s="62" t="s">
        <v>23</v>
      </c>
      <c r="C1160" s="114"/>
      <c r="D1160" s="114"/>
      <c r="E1160" s="115">
        <v>1.64</v>
      </c>
      <c r="F1160" s="38" t="s">
        <v>687</v>
      </c>
    </row>
    <row r="1161" spans="1:6" ht="27.75" customHeight="1" x14ac:dyDescent="0.35">
      <c r="A1161" s="117">
        <v>43012</v>
      </c>
      <c r="B1161" s="19" t="s">
        <v>638</v>
      </c>
      <c r="C1161" s="114" t="s">
        <v>639</v>
      </c>
      <c r="D1161" s="114" t="s">
        <v>769</v>
      </c>
      <c r="E1161" s="115">
        <v>133</v>
      </c>
      <c r="F1161" s="38" t="s">
        <v>687</v>
      </c>
    </row>
    <row r="1162" spans="1:6" ht="27.75" customHeight="1" x14ac:dyDescent="0.35">
      <c r="A1162" s="117">
        <v>43013</v>
      </c>
      <c r="B1162" s="19" t="s">
        <v>858</v>
      </c>
      <c r="C1162" s="114"/>
      <c r="D1162" s="114"/>
      <c r="E1162" s="115">
        <v>30000</v>
      </c>
      <c r="F1162" s="38" t="s">
        <v>812</v>
      </c>
    </row>
    <row r="1163" spans="1:6" ht="27.75" customHeight="1" x14ac:dyDescent="0.35">
      <c r="A1163" s="117">
        <v>43013</v>
      </c>
      <c r="B1163" s="62" t="s">
        <v>23</v>
      </c>
      <c r="C1163" s="114"/>
      <c r="D1163" s="114"/>
      <c r="E1163" s="115">
        <v>0.11</v>
      </c>
      <c r="F1163" s="38" t="s">
        <v>687</v>
      </c>
    </row>
    <row r="1164" spans="1:6" ht="27.75" customHeight="1" x14ac:dyDescent="0.35">
      <c r="A1164" s="117">
        <v>43013</v>
      </c>
      <c r="B1164" s="62" t="s">
        <v>23</v>
      </c>
      <c r="C1164" s="114"/>
      <c r="D1164" s="114"/>
      <c r="E1164" s="115">
        <v>0.4</v>
      </c>
      <c r="F1164" s="38" t="s">
        <v>687</v>
      </c>
    </row>
    <row r="1165" spans="1:6" ht="27.75" customHeight="1" x14ac:dyDescent="0.35">
      <c r="A1165" s="117">
        <v>43013</v>
      </c>
      <c r="B1165" s="62" t="s">
        <v>23</v>
      </c>
      <c r="C1165" s="114"/>
      <c r="D1165" s="114"/>
      <c r="E1165" s="115">
        <v>0.41</v>
      </c>
      <c r="F1165" s="38" t="s">
        <v>687</v>
      </c>
    </row>
    <row r="1166" spans="1:6" ht="27.75" customHeight="1" x14ac:dyDescent="0.35">
      <c r="A1166" s="117">
        <v>43013</v>
      </c>
      <c r="B1166" s="62" t="s">
        <v>23</v>
      </c>
      <c r="C1166" s="114"/>
      <c r="D1166" s="114"/>
      <c r="E1166" s="115">
        <v>0.49</v>
      </c>
      <c r="F1166" s="38" t="s">
        <v>687</v>
      </c>
    </row>
    <row r="1167" spans="1:6" ht="27.75" customHeight="1" x14ac:dyDescent="0.35">
      <c r="A1167" s="117">
        <v>43013</v>
      </c>
      <c r="B1167" s="19" t="s">
        <v>638</v>
      </c>
      <c r="C1167" s="114" t="s">
        <v>639</v>
      </c>
      <c r="D1167" s="114" t="s">
        <v>769</v>
      </c>
      <c r="E1167" s="115">
        <v>19</v>
      </c>
      <c r="F1167" s="38" t="s">
        <v>687</v>
      </c>
    </row>
    <row r="1168" spans="1:6" ht="27.75" customHeight="1" x14ac:dyDescent="0.35">
      <c r="A1168" s="117">
        <v>43013</v>
      </c>
      <c r="B1168" s="19" t="s">
        <v>859</v>
      </c>
      <c r="C1168" s="114"/>
      <c r="D1168" s="114"/>
      <c r="E1168" s="115">
        <v>1500</v>
      </c>
      <c r="F1168" s="38" t="s">
        <v>745</v>
      </c>
    </row>
    <row r="1169" spans="1:6" ht="27.75" customHeight="1" x14ac:dyDescent="0.35">
      <c r="A1169" s="117">
        <v>43014</v>
      </c>
      <c r="B1169" s="62" t="s">
        <v>23</v>
      </c>
      <c r="C1169" s="114"/>
      <c r="D1169" s="114"/>
      <c r="E1169" s="115">
        <v>0.39</v>
      </c>
      <c r="F1169" s="38" t="s">
        <v>687</v>
      </c>
    </row>
    <row r="1170" spans="1:6" ht="27.75" customHeight="1" x14ac:dyDescent="0.35">
      <c r="A1170" s="117">
        <v>43014</v>
      </c>
      <c r="B1170" s="62" t="s">
        <v>23</v>
      </c>
      <c r="C1170" s="114"/>
      <c r="D1170" s="114"/>
      <c r="E1170" s="115">
        <v>0.49</v>
      </c>
      <c r="F1170" s="38" t="s">
        <v>687</v>
      </c>
    </row>
    <row r="1171" spans="1:6" ht="27.75" customHeight="1" x14ac:dyDescent="0.35">
      <c r="A1171" s="117">
        <v>43014</v>
      </c>
      <c r="B1171" s="62" t="s">
        <v>23</v>
      </c>
      <c r="C1171" s="114"/>
      <c r="D1171" s="114"/>
      <c r="E1171" s="115">
        <v>0.52</v>
      </c>
      <c r="F1171" s="38" t="s">
        <v>687</v>
      </c>
    </row>
    <row r="1172" spans="1:6" ht="27.75" customHeight="1" x14ac:dyDescent="0.35">
      <c r="A1172" s="117">
        <v>43014</v>
      </c>
      <c r="B1172" s="62" t="s">
        <v>23</v>
      </c>
      <c r="C1172" s="114"/>
      <c r="D1172" s="114"/>
      <c r="E1172" s="115">
        <v>0.6</v>
      </c>
      <c r="F1172" s="38" t="s">
        <v>687</v>
      </c>
    </row>
    <row r="1173" spans="1:6" ht="27.75" customHeight="1" x14ac:dyDescent="0.35">
      <c r="A1173" s="117">
        <v>43014</v>
      </c>
      <c r="B1173" s="62" t="s">
        <v>23</v>
      </c>
      <c r="C1173" s="114"/>
      <c r="D1173" s="114"/>
      <c r="E1173" s="115">
        <v>0.76</v>
      </c>
      <c r="F1173" s="38" t="s">
        <v>687</v>
      </c>
    </row>
    <row r="1174" spans="1:6" ht="27.75" customHeight="1" x14ac:dyDescent="0.35">
      <c r="A1174" s="117">
        <v>43014</v>
      </c>
      <c r="B1174" s="62" t="s">
        <v>23</v>
      </c>
      <c r="C1174" s="114"/>
      <c r="D1174" s="114"/>
      <c r="E1174" s="115">
        <v>1</v>
      </c>
      <c r="F1174" s="38" t="s">
        <v>687</v>
      </c>
    </row>
    <row r="1175" spans="1:6" ht="27.75" customHeight="1" x14ac:dyDescent="0.35">
      <c r="A1175" s="117">
        <v>43014</v>
      </c>
      <c r="B1175" s="62" t="s">
        <v>638</v>
      </c>
      <c r="C1175" s="114" t="s">
        <v>639</v>
      </c>
      <c r="D1175" s="114" t="s">
        <v>769</v>
      </c>
      <c r="E1175" s="115">
        <v>9.5</v>
      </c>
      <c r="F1175" s="38" t="s">
        <v>687</v>
      </c>
    </row>
    <row r="1176" spans="1:6" ht="46.5" customHeight="1" x14ac:dyDescent="0.35">
      <c r="A1176" s="117">
        <v>43016</v>
      </c>
      <c r="B1176" s="19" t="s">
        <v>860</v>
      </c>
      <c r="C1176" s="114"/>
      <c r="D1176" s="114"/>
      <c r="E1176" s="115">
        <v>24750</v>
      </c>
      <c r="F1176" s="38" t="s">
        <v>812</v>
      </c>
    </row>
    <row r="1177" spans="1:6" ht="50.5" customHeight="1" x14ac:dyDescent="0.35">
      <c r="A1177" s="117">
        <v>43016</v>
      </c>
      <c r="B1177" s="19" t="s">
        <v>860</v>
      </c>
      <c r="C1177" s="114"/>
      <c r="D1177" s="114"/>
      <c r="E1177" s="115">
        <v>31988.98</v>
      </c>
      <c r="F1177" s="38" t="s">
        <v>687</v>
      </c>
    </row>
    <row r="1178" spans="1:6" ht="50.5" customHeight="1" x14ac:dyDescent="0.35">
      <c r="A1178" s="117">
        <v>43016</v>
      </c>
      <c r="B1178" s="19" t="s">
        <v>860</v>
      </c>
      <c r="C1178" s="114"/>
      <c r="D1178" s="114"/>
      <c r="E1178" s="115">
        <v>17745</v>
      </c>
      <c r="F1178" s="38" t="s">
        <v>861</v>
      </c>
    </row>
    <row r="1179" spans="1:6" ht="52" customHeight="1" x14ac:dyDescent="0.35">
      <c r="A1179" s="117">
        <v>43016</v>
      </c>
      <c r="B1179" s="19" t="s">
        <v>860</v>
      </c>
      <c r="C1179" s="114"/>
      <c r="D1179" s="114"/>
      <c r="E1179" s="115">
        <f>85850-E1176-E1177-E1178</f>
        <v>11366.02</v>
      </c>
      <c r="F1179" s="38" t="s">
        <v>745</v>
      </c>
    </row>
    <row r="1180" spans="1:6" ht="27.5" customHeight="1" x14ac:dyDescent="0.35">
      <c r="A1180" s="117">
        <v>43016</v>
      </c>
      <c r="B1180" s="62" t="s">
        <v>867</v>
      </c>
      <c r="C1180" s="114" t="s">
        <v>868</v>
      </c>
      <c r="D1180" s="114"/>
      <c r="E1180" s="115">
        <v>500</v>
      </c>
      <c r="F1180" s="38" t="s">
        <v>66</v>
      </c>
    </row>
    <row r="1181" spans="1:6" ht="27.75" customHeight="1" x14ac:dyDescent="0.35">
      <c r="A1181" s="117">
        <v>43017</v>
      </c>
      <c r="B1181" s="62" t="s">
        <v>469</v>
      </c>
      <c r="C1181" s="114"/>
      <c r="D1181" s="114"/>
      <c r="E1181" s="115">
        <v>8931.36</v>
      </c>
      <c r="F1181" s="38" t="s">
        <v>745</v>
      </c>
    </row>
    <row r="1182" spans="1:6" ht="27.75" customHeight="1" x14ac:dyDescent="0.35">
      <c r="A1182" s="117">
        <v>43017</v>
      </c>
      <c r="B1182" s="19" t="s">
        <v>863</v>
      </c>
      <c r="C1182" s="114" t="s">
        <v>864</v>
      </c>
      <c r="D1182" s="114" t="s">
        <v>865</v>
      </c>
      <c r="E1182" s="115">
        <v>30000</v>
      </c>
      <c r="F1182" s="38" t="s">
        <v>745</v>
      </c>
    </row>
    <row r="1183" spans="1:6" ht="27.75" customHeight="1" x14ac:dyDescent="0.35">
      <c r="A1183" s="117">
        <v>43017</v>
      </c>
      <c r="B1183" s="62" t="s">
        <v>23</v>
      </c>
      <c r="C1183" s="114"/>
      <c r="D1183" s="114"/>
      <c r="E1183" s="115">
        <v>0.04</v>
      </c>
      <c r="F1183" s="38" t="s">
        <v>745</v>
      </c>
    </row>
    <row r="1184" spans="1:6" ht="27.75" customHeight="1" x14ac:dyDescent="0.35">
      <c r="A1184" s="117">
        <v>43017</v>
      </c>
      <c r="B1184" s="62" t="s">
        <v>23</v>
      </c>
      <c r="C1184" s="114"/>
      <c r="D1184" s="114"/>
      <c r="E1184" s="115">
        <v>0.12</v>
      </c>
      <c r="F1184" s="38" t="s">
        <v>745</v>
      </c>
    </row>
    <row r="1185" spans="1:6" ht="27.75" customHeight="1" x14ac:dyDescent="0.35">
      <c r="A1185" s="117">
        <v>43017</v>
      </c>
      <c r="B1185" s="62" t="s">
        <v>23</v>
      </c>
      <c r="C1185" s="114"/>
      <c r="D1185" s="114"/>
      <c r="E1185" s="115">
        <v>0.15</v>
      </c>
      <c r="F1185" s="38" t="s">
        <v>745</v>
      </c>
    </row>
    <row r="1186" spans="1:6" ht="27.75" customHeight="1" x14ac:dyDescent="0.35">
      <c r="A1186" s="117">
        <v>43017</v>
      </c>
      <c r="B1186" s="62" t="s">
        <v>23</v>
      </c>
      <c r="C1186" s="114"/>
      <c r="D1186" s="114"/>
      <c r="E1186" s="115">
        <v>0.35</v>
      </c>
      <c r="F1186" s="38" t="s">
        <v>745</v>
      </c>
    </row>
    <row r="1187" spans="1:6" ht="27.75" customHeight="1" x14ac:dyDescent="0.35">
      <c r="A1187" s="117">
        <v>43017</v>
      </c>
      <c r="B1187" s="62" t="s">
        <v>23</v>
      </c>
      <c r="C1187" s="114"/>
      <c r="D1187" s="114"/>
      <c r="E1187" s="115">
        <v>0.67</v>
      </c>
      <c r="F1187" s="38" t="s">
        <v>745</v>
      </c>
    </row>
    <row r="1188" spans="1:6" ht="27.75" customHeight="1" x14ac:dyDescent="0.35">
      <c r="A1188" s="117">
        <v>43017</v>
      </c>
      <c r="B1188" s="62" t="s">
        <v>23</v>
      </c>
      <c r="C1188" s="114"/>
      <c r="D1188" s="114"/>
      <c r="E1188" s="115">
        <v>0.86</v>
      </c>
      <c r="F1188" s="38" t="s">
        <v>745</v>
      </c>
    </row>
    <row r="1189" spans="1:6" ht="27.75" customHeight="1" x14ac:dyDescent="0.35">
      <c r="A1189" s="117">
        <v>43017</v>
      </c>
      <c r="B1189" s="62" t="s">
        <v>23</v>
      </c>
      <c r="C1189" s="114"/>
      <c r="D1189" s="114"/>
      <c r="E1189" s="115">
        <v>1.2</v>
      </c>
      <c r="F1189" s="38" t="s">
        <v>745</v>
      </c>
    </row>
    <row r="1190" spans="1:6" ht="27.75" customHeight="1" x14ac:dyDescent="0.35">
      <c r="A1190" s="117">
        <v>43017</v>
      </c>
      <c r="B1190" s="62" t="s">
        <v>23</v>
      </c>
      <c r="C1190" s="114"/>
      <c r="D1190" s="114"/>
      <c r="E1190" s="115">
        <v>2</v>
      </c>
      <c r="F1190" s="38" t="s">
        <v>745</v>
      </c>
    </row>
    <row r="1191" spans="1:6" ht="27.75" customHeight="1" x14ac:dyDescent="0.35">
      <c r="A1191" s="117">
        <v>43018</v>
      </c>
      <c r="B1191" s="62" t="s">
        <v>23</v>
      </c>
      <c r="C1191" s="114"/>
      <c r="D1191" s="114"/>
      <c r="E1191" s="115">
        <v>0.09</v>
      </c>
      <c r="F1191" s="38" t="s">
        <v>745</v>
      </c>
    </row>
    <row r="1192" spans="1:6" ht="27.75" customHeight="1" x14ac:dyDescent="0.35">
      <c r="A1192" s="117">
        <v>43018</v>
      </c>
      <c r="B1192" s="62" t="s">
        <v>23</v>
      </c>
      <c r="C1192" s="114"/>
      <c r="D1192" s="114"/>
      <c r="E1192" s="115">
        <v>0.16</v>
      </c>
      <c r="F1192" s="38" t="s">
        <v>745</v>
      </c>
    </row>
    <row r="1193" spans="1:6" ht="27.75" customHeight="1" x14ac:dyDescent="0.35">
      <c r="A1193" s="117">
        <v>43018</v>
      </c>
      <c r="B1193" s="62" t="s">
        <v>23</v>
      </c>
      <c r="C1193" s="114"/>
      <c r="D1193" s="114"/>
      <c r="E1193" s="115">
        <v>0.16</v>
      </c>
      <c r="F1193" s="38" t="s">
        <v>745</v>
      </c>
    </row>
    <row r="1194" spans="1:6" ht="27.75" customHeight="1" x14ac:dyDescent="0.35">
      <c r="A1194" s="117">
        <v>43018</v>
      </c>
      <c r="B1194" s="62" t="s">
        <v>23</v>
      </c>
      <c r="C1194" s="114"/>
      <c r="D1194" s="114"/>
      <c r="E1194" s="115">
        <v>0.3</v>
      </c>
      <c r="F1194" s="38" t="s">
        <v>745</v>
      </c>
    </row>
    <row r="1195" spans="1:6" ht="27.75" customHeight="1" x14ac:dyDescent="0.35">
      <c r="A1195" s="117">
        <v>43018</v>
      </c>
      <c r="B1195" s="62" t="s">
        <v>23</v>
      </c>
      <c r="C1195" s="114"/>
      <c r="D1195" s="114"/>
      <c r="E1195" s="115">
        <v>0.31</v>
      </c>
      <c r="F1195" s="38" t="s">
        <v>745</v>
      </c>
    </row>
    <row r="1196" spans="1:6" ht="27.75" customHeight="1" x14ac:dyDescent="0.35">
      <c r="A1196" s="117">
        <v>43018</v>
      </c>
      <c r="B1196" s="62" t="s">
        <v>23</v>
      </c>
      <c r="C1196" s="114"/>
      <c r="D1196" s="114"/>
      <c r="E1196" s="115">
        <v>0.49</v>
      </c>
      <c r="F1196" s="38" t="s">
        <v>745</v>
      </c>
    </row>
    <row r="1197" spans="1:6" ht="27.75" customHeight="1" x14ac:dyDescent="0.35">
      <c r="A1197" s="117">
        <v>43018</v>
      </c>
      <c r="B1197" s="19" t="s">
        <v>869</v>
      </c>
      <c r="C1197" s="114"/>
      <c r="D1197" s="114"/>
      <c r="E1197" s="115">
        <v>2000</v>
      </c>
      <c r="F1197" s="38" t="s">
        <v>745</v>
      </c>
    </row>
    <row r="1198" spans="1:6" ht="27.75" customHeight="1" x14ac:dyDescent="0.35">
      <c r="A1198" s="117">
        <v>43018</v>
      </c>
      <c r="B1198" s="19" t="s">
        <v>870</v>
      </c>
      <c r="C1198" s="114"/>
      <c r="D1198" s="114"/>
      <c r="E1198" s="115">
        <v>2100</v>
      </c>
      <c r="F1198" s="38" t="s">
        <v>745</v>
      </c>
    </row>
    <row r="1199" spans="1:6" ht="27.75" customHeight="1" x14ac:dyDescent="0.35">
      <c r="A1199" s="117">
        <v>43019</v>
      </c>
      <c r="B1199" s="62" t="s">
        <v>23</v>
      </c>
      <c r="C1199" s="114"/>
      <c r="D1199" s="114"/>
      <c r="E1199" s="115">
        <v>0.2</v>
      </c>
      <c r="F1199" s="38" t="s">
        <v>745</v>
      </c>
    </row>
    <row r="1200" spans="1:6" ht="27.75" customHeight="1" x14ac:dyDescent="0.35">
      <c r="A1200" s="117">
        <v>43019</v>
      </c>
      <c r="B1200" s="62" t="s">
        <v>23</v>
      </c>
      <c r="C1200" s="114"/>
      <c r="D1200" s="114"/>
      <c r="E1200" s="115">
        <v>0.24</v>
      </c>
      <c r="F1200" s="38" t="s">
        <v>745</v>
      </c>
    </row>
    <row r="1201" spans="1:6" ht="27.75" customHeight="1" x14ac:dyDescent="0.35">
      <c r="A1201" s="117">
        <v>43019</v>
      </c>
      <c r="B1201" s="62" t="s">
        <v>23</v>
      </c>
      <c r="C1201" s="114"/>
      <c r="D1201" s="114"/>
      <c r="E1201" s="115">
        <v>0.37</v>
      </c>
      <c r="F1201" s="38" t="s">
        <v>745</v>
      </c>
    </row>
    <row r="1202" spans="1:6" ht="27.75" customHeight="1" x14ac:dyDescent="0.35">
      <c r="A1202" s="117">
        <v>43019</v>
      </c>
      <c r="B1202" s="62" t="s">
        <v>23</v>
      </c>
      <c r="C1202" s="114"/>
      <c r="D1202" s="114"/>
      <c r="E1202" s="115">
        <v>0.5</v>
      </c>
      <c r="F1202" s="38" t="s">
        <v>745</v>
      </c>
    </row>
    <row r="1203" spans="1:6" ht="27.75" customHeight="1" x14ac:dyDescent="0.35">
      <c r="A1203" s="117">
        <v>43019</v>
      </c>
      <c r="B1203" s="62" t="s">
        <v>468</v>
      </c>
      <c r="C1203" s="114"/>
      <c r="D1203" s="114"/>
      <c r="E1203" s="115">
        <v>8.75</v>
      </c>
      <c r="F1203" s="38" t="s">
        <v>66</v>
      </c>
    </row>
    <row r="1204" spans="1:6" ht="27.75" customHeight="1" x14ac:dyDescent="0.35">
      <c r="A1204" s="117">
        <v>43019</v>
      </c>
      <c r="B1204" s="19" t="s">
        <v>23</v>
      </c>
      <c r="C1204" s="114"/>
      <c r="D1204" s="114"/>
      <c r="E1204" s="115">
        <v>1000</v>
      </c>
      <c r="F1204" s="38" t="s">
        <v>871</v>
      </c>
    </row>
    <row r="1205" spans="1:6" ht="27.75" customHeight="1" x14ac:dyDescent="0.35">
      <c r="A1205" s="117">
        <v>43019</v>
      </c>
      <c r="B1205" s="19" t="s">
        <v>872</v>
      </c>
      <c r="C1205" s="114" t="s">
        <v>868</v>
      </c>
      <c r="D1205" s="114" t="s">
        <v>22</v>
      </c>
      <c r="E1205" s="115">
        <v>1000</v>
      </c>
      <c r="F1205" s="38" t="s">
        <v>871</v>
      </c>
    </row>
    <row r="1206" spans="1:6" ht="27.75" customHeight="1" x14ac:dyDescent="0.35">
      <c r="A1206" s="117">
        <v>43019</v>
      </c>
      <c r="B1206" s="19" t="s">
        <v>873</v>
      </c>
      <c r="C1206" s="114"/>
      <c r="D1206" s="114"/>
      <c r="E1206" s="115">
        <v>100</v>
      </c>
      <c r="F1206" s="38" t="s">
        <v>745</v>
      </c>
    </row>
    <row r="1207" spans="1:6" ht="27.75" customHeight="1" x14ac:dyDescent="0.35">
      <c r="A1207" s="117">
        <v>43019</v>
      </c>
      <c r="B1207" s="19" t="s">
        <v>874</v>
      </c>
      <c r="C1207" s="114" t="s">
        <v>875</v>
      </c>
      <c r="D1207" s="114"/>
      <c r="E1207" s="115">
        <v>500</v>
      </c>
      <c r="F1207" s="38" t="s">
        <v>871</v>
      </c>
    </row>
    <row r="1208" spans="1:6" ht="27.75" customHeight="1" x14ac:dyDescent="0.35">
      <c r="A1208" s="117">
        <v>43019</v>
      </c>
      <c r="B1208" s="19" t="s">
        <v>876</v>
      </c>
      <c r="C1208" s="114" t="s">
        <v>877</v>
      </c>
      <c r="D1208" s="114"/>
      <c r="E1208" s="115">
        <v>800</v>
      </c>
      <c r="F1208" s="38" t="s">
        <v>871</v>
      </c>
    </row>
    <row r="1209" spans="1:6" ht="27.75" customHeight="1" x14ac:dyDescent="0.35">
      <c r="A1209" s="117">
        <v>43019</v>
      </c>
      <c r="B1209" s="19" t="s">
        <v>878</v>
      </c>
      <c r="C1209" s="114" t="s">
        <v>879</v>
      </c>
      <c r="D1209" s="114"/>
      <c r="E1209" s="115">
        <v>500</v>
      </c>
      <c r="F1209" s="38" t="s">
        <v>871</v>
      </c>
    </row>
    <row r="1210" spans="1:6" ht="27.75" customHeight="1" x14ac:dyDescent="0.35">
      <c r="A1210" s="117">
        <v>43019</v>
      </c>
      <c r="B1210" s="19" t="s">
        <v>880</v>
      </c>
      <c r="C1210" s="114" t="s">
        <v>881</v>
      </c>
      <c r="D1210" s="114"/>
      <c r="E1210" s="115">
        <v>500</v>
      </c>
      <c r="F1210" s="38" t="s">
        <v>871</v>
      </c>
    </row>
    <row r="1211" spans="1:6" ht="27.75" customHeight="1" x14ac:dyDescent="0.35">
      <c r="A1211" s="117">
        <v>43019</v>
      </c>
      <c r="B1211" s="19" t="s">
        <v>882</v>
      </c>
      <c r="C1211" s="114"/>
      <c r="D1211" s="114"/>
      <c r="E1211" s="115">
        <v>300</v>
      </c>
      <c r="F1211" s="38" t="s">
        <v>871</v>
      </c>
    </row>
    <row r="1212" spans="1:6" ht="27.75" customHeight="1" x14ac:dyDescent="0.35">
      <c r="A1212" s="117">
        <v>43019</v>
      </c>
      <c r="B1212" s="62" t="s">
        <v>982</v>
      </c>
      <c r="C1212" s="114"/>
      <c r="D1212" s="114"/>
      <c r="E1212" s="115">
        <v>1353061.29</v>
      </c>
      <c r="F1212" s="38" t="s">
        <v>983</v>
      </c>
    </row>
    <row r="1213" spans="1:6" ht="27.75" customHeight="1" x14ac:dyDescent="0.35">
      <c r="A1213" s="117">
        <v>43020</v>
      </c>
      <c r="B1213" s="62" t="s">
        <v>23</v>
      </c>
      <c r="C1213" s="114"/>
      <c r="D1213" s="114"/>
      <c r="E1213" s="115">
        <v>0.09</v>
      </c>
      <c r="F1213" s="38" t="s">
        <v>745</v>
      </c>
    </row>
    <row r="1214" spans="1:6" ht="27.75" customHeight="1" x14ac:dyDescent="0.35">
      <c r="A1214" s="117">
        <v>43020</v>
      </c>
      <c r="B1214" s="62" t="s">
        <v>23</v>
      </c>
      <c r="C1214" s="114"/>
      <c r="D1214" s="114"/>
      <c r="E1214" s="115">
        <v>0.25</v>
      </c>
      <c r="F1214" s="38" t="s">
        <v>745</v>
      </c>
    </row>
    <row r="1215" spans="1:6" ht="27.75" customHeight="1" x14ac:dyDescent="0.35">
      <c r="A1215" s="117">
        <v>43020</v>
      </c>
      <c r="B1215" s="62" t="s">
        <v>23</v>
      </c>
      <c r="C1215" s="114"/>
      <c r="D1215" s="114"/>
      <c r="E1215" s="115">
        <v>0.59</v>
      </c>
      <c r="F1215" s="38" t="s">
        <v>745</v>
      </c>
    </row>
    <row r="1216" spans="1:6" ht="27.75" customHeight="1" x14ac:dyDescent="0.35">
      <c r="A1216" s="117">
        <v>43020</v>
      </c>
      <c r="B1216" s="62" t="s">
        <v>23</v>
      </c>
      <c r="C1216" s="114"/>
      <c r="D1216" s="114"/>
      <c r="E1216" s="115">
        <v>0.79</v>
      </c>
      <c r="F1216" s="38" t="s">
        <v>745</v>
      </c>
    </row>
    <row r="1217" spans="1:6" ht="27.75" customHeight="1" x14ac:dyDescent="0.35">
      <c r="A1217" s="117">
        <v>43020</v>
      </c>
      <c r="B1217" s="19" t="s">
        <v>884</v>
      </c>
      <c r="C1217" s="114" t="s">
        <v>34</v>
      </c>
      <c r="D1217" s="114"/>
      <c r="E1217" s="115">
        <v>500</v>
      </c>
      <c r="F1217" s="38" t="s">
        <v>871</v>
      </c>
    </row>
    <row r="1218" spans="1:6" ht="27.75" customHeight="1" x14ac:dyDescent="0.35">
      <c r="A1218" s="117">
        <v>43020</v>
      </c>
      <c r="B1218" s="19" t="s">
        <v>885</v>
      </c>
      <c r="C1218" s="114"/>
      <c r="D1218" s="114"/>
      <c r="E1218" s="115">
        <v>100</v>
      </c>
      <c r="F1218" s="38" t="s">
        <v>745</v>
      </c>
    </row>
    <row r="1219" spans="1:6" ht="27.75" customHeight="1" x14ac:dyDescent="0.35">
      <c r="A1219" s="117">
        <v>43020</v>
      </c>
      <c r="B1219" s="19" t="s">
        <v>885</v>
      </c>
      <c r="C1219" s="114"/>
      <c r="D1219" s="114"/>
      <c r="E1219" s="115">
        <v>100</v>
      </c>
      <c r="F1219" s="38" t="s">
        <v>871</v>
      </c>
    </row>
    <row r="1220" spans="1:6" ht="27.75" customHeight="1" x14ac:dyDescent="0.35">
      <c r="A1220" s="117">
        <v>43020</v>
      </c>
      <c r="B1220" s="19" t="s">
        <v>886</v>
      </c>
      <c r="C1220" s="114" t="s">
        <v>378</v>
      </c>
      <c r="D1220" s="114"/>
      <c r="E1220" s="115">
        <v>1000</v>
      </c>
      <c r="F1220" s="38" t="s">
        <v>871</v>
      </c>
    </row>
    <row r="1221" spans="1:6" ht="23" customHeight="1" x14ac:dyDescent="0.35">
      <c r="A1221" s="117">
        <v>43021</v>
      </c>
      <c r="B1221" s="19" t="s">
        <v>23</v>
      </c>
      <c r="C1221" s="114"/>
      <c r="D1221" s="114"/>
      <c r="E1221" s="115">
        <v>0.33</v>
      </c>
      <c r="F1221" s="38" t="s">
        <v>745</v>
      </c>
    </row>
    <row r="1222" spans="1:6" ht="24" customHeight="1" x14ac:dyDescent="0.35">
      <c r="A1222" s="117">
        <v>43021</v>
      </c>
      <c r="B1222" s="19" t="s">
        <v>23</v>
      </c>
      <c r="C1222" s="114"/>
      <c r="D1222" s="114"/>
      <c r="E1222" s="115">
        <v>0.64</v>
      </c>
      <c r="F1222" s="38" t="s">
        <v>745</v>
      </c>
    </row>
    <row r="1223" spans="1:6" ht="28.5" customHeight="1" x14ac:dyDescent="0.35">
      <c r="A1223" s="117">
        <v>43021</v>
      </c>
      <c r="B1223" s="19" t="s">
        <v>887</v>
      </c>
      <c r="C1223" s="114"/>
      <c r="D1223" s="114"/>
      <c r="E1223" s="115">
        <v>1450</v>
      </c>
      <c r="F1223" s="38" t="s">
        <v>745</v>
      </c>
    </row>
    <row r="1224" spans="1:6" ht="28.5" customHeight="1" x14ac:dyDescent="0.35">
      <c r="A1224" s="117">
        <v>43021</v>
      </c>
      <c r="B1224" s="62" t="s">
        <v>775</v>
      </c>
      <c r="C1224" s="114" t="s">
        <v>776</v>
      </c>
      <c r="D1224" s="114"/>
      <c r="E1224" s="115">
        <v>2000</v>
      </c>
      <c r="F1224" s="38" t="s">
        <v>745</v>
      </c>
    </row>
    <row r="1225" spans="1:6" ht="29" customHeight="1" x14ac:dyDescent="0.35">
      <c r="A1225" s="117">
        <v>43024</v>
      </c>
      <c r="B1225" s="62" t="s">
        <v>23</v>
      </c>
      <c r="C1225" s="114"/>
      <c r="D1225" s="114"/>
      <c r="E1225" s="115">
        <v>0.01</v>
      </c>
      <c r="F1225" s="38" t="s">
        <v>745</v>
      </c>
    </row>
    <row r="1226" spans="1:6" ht="29" customHeight="1" x14ac:dyDescent="0.35">
      <c r="A1226" s="117">
        <v>43024</v>
      </c>
      <c r="B1226" s="62" t="s">
        <v>23</v>
      </c>
      <c r="C1226" s="114"/>
      <c r="D1226" s="114"/>
      <c r="E1226" s="115">
        <v>0.16</v>
      </c>
      <c r="F1226" s="38" t="s">
        <v>745</v>
      </c>
    </row>
    <row r="1227" spans="1:6" ht="29" customHeight="1" x14ac:dyDescent="0.35">
      <c r="A1227" s="117">
        <v>43024</v>
      </c>
      <c r="B1227" s="62" t="s">
        <v>23</v>
      </c>
      <c r="C1227" s="114"/>
      <c r="D1227" s="114"/>
      <c r="E1227" s="115">
        <v>0.2</v>
      </c>
      <c r="F1227" s="38" t="s">
        <v>745</v>
      </c>
    </row>
    <row r="1228" spans="1:6" ht="29" customHeight="1" x14ac:dyDescent="0.35">
      <c r="A1228" s="117">
        <v>43024</v>
      </c>
      <c r="B1228" s="62" t="s">
        <v>23</v>
      </c>
      <c r="C1228" s="114"/>
      <c r="D1228" s="114"/>
      <c r="E1228" s="115">
        <v>0.24</v>
      </c>
      <c r="F1228" s="38" t="s">
        <v>745</v>
      </c>
    </row>
    <row r="1229" spans="1:6" ht="29" customHeight="1" x14ac:dyDescent="0.35">
      <c r="A1229" s="117">
        <v>43024</v>
      </c>
      <c r="B1229" s="62" t="s">
        <v>23</v>
      </c>
      <c r="C1229" s="114"/>
      <c r="D1229" s="114"/>
      <c r="E1229" s="115">
        <v>0.4</v>
      </c>
      <c r="F1229" s="38" t="s">
        <v>745</v>
      </c>
    </row>
    <row r="1230" spans="1:6" ht="29" customHeight="1" x14ac:dyDescent="0.35">
      <c r="A1230" s="117">
        <v>43024</v>
      </c>
      <c r="B1230" s="62" t="s">
        <v>23</v>
      </c>
      <c r="C1230" s="114"/>
      <c r="D1230" s="114"/>
      <c r="E1230" s="115">
        <v>0.44</v>
      </c>
      <c r="F1230" s="38" t="s">
        <v>745</v>
      </c>
    </row>
    <row r="1231" spans="1:6" ht="29" customHeight="1" x14ac:dyDescent="0.35">
      <c r="A1231" s="117">
        <v>43024</v>
      </c>
      <c r="B1231" s="19" t="s">
        <v>888</v>
      </c>
      <c r="C1231" s="114" t="s">
        <v>889</v>
      </c>
      <c r="D1231" s="114"/>
      <c r="E1231" s="115">
        <v>100</v>
      </c>
      <c r="F1231" s="38" t="s">
        <v>829</v>
      </c>
    </row>
    <row r="1232" spans="1:6" ht="29" customHeight="1" x14ac:dyDescent="0.35">
      <c r="A1232" s="117">
        <v>43024</v>
      </c>
      <c r="B1232" s="19" t="s">
        <v>890</v>
      </c>
      <c r="C1232" s="114" t="s">
        <v>891</v>
      </c>
      <c r="D1232" s="114"/>
      <c r="E1232" s="115">
        <v>200</v>
      </c>
      <c r="F1232" s="38" t="s">
        <v>829</v>
      </c>
    </row>
    <row r="1233" spans="1:6" ht="29" customHeight="1" x14ac:dyDescent="0.35">
      <c r="A1233" s="117">
        <v>43024</v>
      </c>
      <c r="B1233" s="19" t="s">
        <v>892</v>
      </c>
      <c r="C1233" s="114" t="s">
        <v>845</v>
      </c>
      <c r="D1233" s="114"/>
      <c r="E1233" s="115">
        <v>300</v>
      </c>
      <c r="F1233" s="38" t="s">
        <v>829</v>
      </c>
    </row>
    <row r="1234" spans="1:6" ht="29" customHeight="1" x14ac:dyDescent="0.35">
      <c r="A1234" s="117">
        <v>43025</v>
      </c>
      <c r="B1234" s="62" t="s">
        <v>23</v>
      </c>
      <c r="C1234" s="114"/>
      <c r="D1234" s="114"/>
      <c r="E1234" s="115">
        <v>0.08</v>
      </c>
      <c r="F1234" s="38" t="s">
        <v>745</v>
      </c>
    </row>
    <row r="1235" spans="1:6" ht="29" customHeight="1" x14ac:dyDescent="0.35">
      <c r="A1235" s="117">
        <v>43025</v>
      </c>
      <c r="B1235" s="62" t="s">
        <v>23</v>
      </c>
      <c r="C1235" s="114"/>
      <c r="D1235" s="114"/>
      <c r="E1235" s="115">
        <v>0.26</v>
      </c>
      <c r="F1235" s="38" t="s">
        <v>745</v>
      </c>
    </row>
    <row r="1236" spans="1:6" ht="29" customHeight="1" x14ac:dyDescent="0.35">
      <c r="A1236" s="117">
        <v>43025</v>
      </c>
      <c r="B1236" s="62" t="s">
        <v>23</v>
      </c>
      <c r="C1236" s="114"/>
      <c r="D1236" s="114"/>
      <c r="E1236" s="115">
        <v>0.47</v>
      </c>
      <c r="F1236" s="38" t="s">
        <v>745</v>
      </c>
    </row>
    <row r="1237" spans="1:6" ht="27.75" customHeight="1" x14ac:dyDescent="0.35">
      <c r="A1237" s="117">
        <v>43025</v>
      </c>
      <c r="B1237" s="62" t="s">
        <v>23</v>
      </c>
      <c r="C1237" s="114"/>
      <c r="D1237" s="114"/>
      <c r="E1237" s="21">
        <v>0.68</v>
      </c>
      <c r="F1237" s="38" t="s">
        <v>745</v>
      </c>
    </row>
    <row r="1238" spans="1:6" ht="27.75" customHeight="1" x14ac:dyDescent="0.35">
      <c r="A1238" s="117">
        <v>43026</v>
      </c>
      <c r="B1238" s="19" t="s">
        <v>893</v>
      </c>
      <c r="C1238" s="114" t="s">
        <v>34</v>
      </c>
      <c r="D1238" s="114" t="s">
        <v>236</v>
      </c>
      <c r="E1238" s="21">
        <v>300</v>
      </c>
      <c r="F1238" s="133" t="s">
        <v>829</v>
      </c>
    </row>
    <row r="1239" spans="1:6" ht="27.75" customHeight="1" x14ac:dyDescent="0.35">
      <c r="A1239" s="117">
        <v>43026</v>
      </c>
      <c r="B1239" s="19" t="s">
        <v>894</v>
      </c>
      <c r="C1239" s="114" t="s">
        <v>895</v>
      </c>
      <c r="D1239" s="114" t="s">
        <v>404</v>
      </c>
      <c r="E1239" s="21">
        <v>33.840000000000003</v>
      </c>
      <c r="F1239" s="133" t="s">
        <v>745</v>
      </c>
    </row>
    <row r="1240" spans="1:6" ht="27.75" customHeight="1" x14ac:dyDescent="0.35">
      <c r="A1240" s="117">
        <v>43026</v>
      </c>
      <c r="B1240" s="62" t="s">
        <v>23</v>
      </c>
      <c r="C1240" s="114"/>
      <c r="D1240" s="114"/>
      <c r="E1240" s="21">
        <v>0.17</v>
      </c>
      <c r="F1240" s="133" t="s">
        <v>745</v>
      </c>
    </row>
    <row r="1241" spans="1:6" ht="27.75" customHeight="1" x14ac:dyDescent="0.35">
      <c r="A1241" s="117">
        <v>43026</v>
      </c>
      <c r="B1241" s="62" t="s">
        <v>23</v>
      </c>
      <c r="C1241" s="114"/>
      <c r="D1241" s="114"/>
      <c r="E1241" s="21">
        <v>0.33</v>
      </c>
      <c r="F1241" s="133" t="s">
        <v>745</v>
      </c>
    </row>
    <row r="1242" spans="1:6" ht="27.75" customHeight="1" x14ac:dyDescent="0.35">
      <c r="A1242" s="117">
        <v>43026</v>
      </c>
      <c r="B1242" s="62" t="s">
        <v>23</v>
      </c>
      <c r="C1242" s="114"/>
      <c r="D1242" s="114"/>
      <c r="E1242" s="21">
        <v>0.35</v>
      </c>
      <c r="F1242" s="133" t="s">
        <v>745</v>
      </c>
    </row>
    <row r="1243" spans="1:6" ht="27.75" customHeight="1" x14ac:dyDescent="0.35">
      <c r="A1243" s="117">
        <v>43026</v>
      </c>
      <c r="B1243" s="62" t="s">
        <v>23</v>
      </c>
      <c r="C1243" s="114"/>
      <c r="D1243" s="114"/>
      <c r="E1243" s="21">
        <v>0.62</v>
      </c>
      <c r="F1243" s="133" t="s">
        <v>745</v>
      </c>
    </row>
    <row r="1244" spans="1:6" ht="27.75" customHeight="1" x14ac:dyDescent="0.35">
      <c r="A1244" s="117">
        <v>43026</v>
      </c>
      <c r="B1244" s="19" t="s">
        <v>896</v>
      </c>
      <c r="C1244" s="114"/>
      <c r="D1244" s="114"/>
      <c r="E1244" s="21">
        <v>750</v>
      </c>
      <c r="F1244" s="133" t="s">
        <v>829</v>
      </c>
    </row>
    <row r="1245" spans="1:6" ht="27.75" customHeight="1" x14ac:dyDescent="0.35">
      <c r="A1245" s="117">
        <v>43026</v>
      </c>
      <c r="B1245" s="19" t="s">
        <v>897</v>
      </c>
      <c r="C1245" s="114" t="s">
        <v>898</v>
      </c>
      <c r="D1245" s="114"/>
      <c r="E1245" s="21">
        <v>500</v>
      </c>
      <c r="F1245" s="133" t="s">
        <v>829</v>
      </c>
    </row>
    <row r="1246" spans="1:6" ht="27.75" customHeight="1" x14ac:dyDescent="0.35">
      <c r="A1246" s="117">
        <v>43026</v>
      </c>
      <c r="B1246" s="19" t="s">
        <v>899</v>
      </c>
      <c r="C1246" s="114" t="s">
        <v>223</v>
      </c>
      <c r="D1246" s="114"/>
      <c r="E1246" s="21">
        <v>500</v>
      </c>
      <c r="F1246" s="133" t="s">
        <v>829</v>
      </c>
    </row>
    <row r="1247" spans="1:6" ht="27.75" customHeight="1" x14ac:dyDescent="0.35">
      <c r="A1247" s="117">
        <v>43026</v>
      </c>
      <c r="B1247" s="19" t="s">
        <v>900</v>
      </c>
      <c r="C1247" s="114" t="s">
        <v>46</v>
      </c>
      <c r="D1247" s="114"/>
      <c r="E1247" s="21">
        <v>400</v>
      </c>
      <c r="F1247" s="133" t="s">
        <v>829</v>
      </c>
    </row>
    <row r="1248" spans="1:6" ht="27.75" customHeight="1" x14ac:dyDescent="0.35">
      <c r="A1248" s="117">
        <v>43026</v>
      </c>
      <c r="B1248" s="19" t="s">
        <v>95</v>
      </c>
      <c r="C1248" s="114" t="s">
        <v>542</v>
      </c>
      <c r="D1248" s="114"/>
      <c r="E1248" s="21">
        <v>500</v>
      </c>
      <c r="F1248" s="133" t="s">
        <v>829</v>
      </c>
    </row>
    <row r="1249" spans="1:6" ht="27.75" customHeight="1" x14ac:dyDescent="0.35">
      <c r="A1249" s="117">
        <v>43026</v>
      </c>
      <c r="B1249" s="19" t="s">
        <v>113</v>
      </c>
      <c r="C1249" s="114" t="s">
        <v>902</v>
      </c>
      <c r="D1249" s="114"/>
      <c r="E1249" s="21">
        <v>5000</v>
      </c>
      <c r="F1249" s="133" t="s">
        <v>829</v>
      </c>
    </row>
    <row r="1250" spans="1:6" ht="27.75" customHeight="1" x14ac:dyDescent="0.35">
      <c r="A1250" s="117">
        <v>43026</v>
      </c>
      <c r="B1250" s="19" t="s">
        <v>903</v>
      </c>
      <c r="C1250" s="114" t="s">
        <v>904</v>
      </c>
      <c r="D1250" s="114"/>
      <c r="E1250" s="21">
        <v>500</v>
      </c>
      <c r="F1250" s="133" t="s">
        <v>829</v>
      </c>
    </row>
    <row r="1251" spans="1:6" ht="27.75" customHeight="1" x14ac:dyDescent="0.35">
      <c r="A1251" s="117">
        <v>43026</v>
      </c>
      <c r="B1251" s="19" t="s">
        <v>905</v>
      </c>
      <c r="C1251" s="114"/>
      <c r="D1251" s="114"/>
      <c r="E1251" s="21">
        <v>200</v>
      </c>
      <c r="F1251" s="133" t="s">
        <v>829</v>
      </c>
    </row>
    <row r="1252" spans="1:6" ht="27.75" customHeight="1" x14ac:dyDescent="0.35">
      <c r="A1252" s="117">
        <v>43026</v>
      </c>
      <c r="B1252" s="19" t="s">
        <v>906</v>
      </c>
      <c r="C1252" s="114" t="s">
        <v>118</v>
      </c>
      <c r="D1252" s="114"/>
      <c r="E1252" s="21">
        <v>500</v>
      </c>
      <c r="F1252" s="133" t="s">
        <v>829</v>
      </c>
    </row>
    <row r="1253" spans="1:6" ht="27.75" customHeight="1" x14ac:dyDescent="0.35">
      <c r="A1253" s="117">
        <v>43026</v>
      </c>
      <c r="B1253" s="19" t="s">
        <v>907</v>
      </c>
      <c r="C1253" s="114" t="s">
        <v>79</v>
      </c>
      <c r="D1253" s="114"/>
      <c r="E1253" s="21">
        <v>500</v>
      </c>
      <c r="F1253" s="133" t="s">
        <v>829</v>
      </c>
    </row>
    <row r="1254" spans="1:6" ht="27.75" customHeight="1" x14ac:dyDescent="0.35">
      <c r="A1254" s="117">
        <v>43026</v>
      </c>
      <c r="B1254" s="19" t="s">
        <v>908</v>
      </c>
      <c r="C1254" s="114" t="s">
        <v>909</v>
      </c>
      <c r="D1254" s="114"/>
      <c r="E1254" s="21">
        <v>100</v>
      </c>
      <c r="F1254" s="133" t="s">
        <v>829</v>
      </c>
    </row>
    <row r="1255" spans="1:6" ht="27.75" customHeight="1" x14ac:dyDescent="0.35">
      <c r="A1255" s="117">
        <v>43026</v>
      </c>
      <c r="B1255" s="19" t="s">
        <v>908</v>
      </c>
      <c r="C1255" s="114" t="s">
        <v>909</v>
      </c>
      <c r="D1255" s="114"/>
      <c r="E1255" s="21">
        <v>200</v>
      </c>
      <c r="F1255" s="133" t="s">
        <v>745</v>
      </c>
    </row>
    <row r="1256" spans="1:6" ht="27.75" customHeight="1" x14ac:dyDescent="0.35">
      <c r="A1256" s="117">
        <v>43026</v>
      </c>
      <c r="B1256" s="19" t="s">
        <v>910</v>
      </c>
      <c r="C1256" s="114" t="s">
        <v>567</v>
      </c>
      <c r="D1256" s="114"/>
      <c r="E1256" s="21">
        <v>100</v>
      </c>
      <c r="F1256" s="133" t="s">
        <v>745</v>
      </c>
    </row>
    <row r="1257" spans="1:6" ht="27.75" customHeight="1" x14ac:dyDescent="0.35">
      <c r="A1257" s="117">
        <v>43026</v>
      </c>
      <c r="B1257" s="19" t="s">
        <v>911</v>
      </c>
      <c r="C1257" s="114" t="s">
        <v>168</v>
      </c>
      <c r="D1257" s="114" t="s">
        <v>912</v>
      </c>
      <c r="E1257" s="21">
        <v>100</v>
      </c>
      <c r="F1257" s="133" t="s">
        <v>829</v>
      </c>
    </row>
    <row r="1258" spans="1:6" ht="27.75" customHeight="1" x14ac:dyDescent="0.35">
      <c r="A1258" s="117">
        <v>43026</v>
      </c>
      <c r="B1258" s="19" t="s">
        <v>913</v>
      </c>
      <c r="C1258" s="114" t="s">
        <v>914</v>
      </c>
      <c r="D1258" s="114"/>
      <c r="E1258" s="21">
        <v>100</v>
      </c>
      <c r="F1258" s="133" t="s">
        <v>829</v>
      </c>
    </row>
    <row r="1259" spans="1:6" ht="27.75" customHeight="1" x14ac:dyDescent="0.35">
      <c r="A1259" s="117">
        <v>43027</v>
      </c>
      <c r="B1259" s="62" t="s">
        <v>23</v>
      </c>
      <c r="C1259" s="114"/>
      <c r="D1259" s="114"/>
      <c r="E1259" s="21">
        <v>0.2</v>
      </c>
      <c r="F1259" s="133" t="s">
        <v>745</v>
      </c>
    </row>
    <row r="1260" spans="1:6" ht="27.75" customHeight="1" x14ac:dyDescent="0.35">
      <c r="A1260" s="117">
        <v>43027</v>
      </c>
      <c r="B1260" s="62" t="s">
        <v>23</v>
      </c>
      <c r="C1260" s="114"/>
      <c r="D1260" s="114"/>
      <c r="E1260" s="21">
        <v>0.66</v>
      </c>
      <c r="F1260" s="133" t="s">
        <v>745</v>
      </c>
    </row>
    <row r="1261" spans="1:6" ht="27.75" customHeight="1" x14ac:dyDescent="0.35">
      <c r="A1261" s="117">
        <v>43027</v>
      </c>
      <c r="B1261" s="62" t="s">
        <v>23</v>
      </c>
      <c r="C1261" s="114"/>
      <c r="D1261" s="114"/>
      <c r="E1261" s="21">
        <v>0.75</v>
      </c>
      <c r="F1261" s="133" t="s">
        <v>745</v>
      </c>
    </row>
    <row r="1262" spans="1:6" ht="27.75" customHeight="1" x14ac:dyDescent="0.35">
      <c r="A1262" s="117">
        <v>43027</v>
      </c>
      <c r="B1262" s="62" t="s">
        <v>638</v>
      </c>
      <c r="C1262" s="114" t="s">
        <v>639</v>
      </c>
      <c r="D1262" s="114" t="s">
        <v>769</v>
      </c>
      <c r="E1262" s="21">
        <v>9.5</v>
      </c>
      <c r="F1262" s="133" t="s">
        <v>745</v>
      </c>
    </row>
    <row r="1263" spans="1:6" ht="27.75" customHeight="1" x14ac:dyDescent="0.35">
      <c r="A1263" s="117">
        <v>43027</v>
      </c>
      <c r="B1263" s="19" t="s">
        <v>918</v>
      </c>
      <c r="C1263" s="114"/>
      <c r="D1263" s="114"/>
      <c r="E1263" s="21">
        <v>500</v>
      </c>
      <c r="F1263" s="133" t="s">
        <v>829</v>
      </c>
    </row>
    <row r="1264" spans="1:6" ht="27.75" customHeight="1" x14ac:dyDescent="0.35">
      <c r="A1264" s="117">
        <v>43028</v>
      </c>
      <c r="B1264" s="19" t="s">
        <v>919</v>
      </c>
      <c r="C1264" s="114"/>
      <c r="D1264" s="114"/>
      <c r="E1264" s="21">
        <v>70</v>
      </c>
      <c r="F1264" s="133" t="s">
        <v>829</v>
      </c>
    </row>
    <row r="1265" spans="1:6" ht="27.75" customHeight="1" x14ac:dyDescent="0.35">
      <c r="A1265" s="117">
        <v>43028</v>
      </c>
      <c r="B1265" s="19" t="s">
        <v>919</v>
      </c>
      <c r="C1265" s="114"/>
      <c r="D1265" s="114"/>
      <c r="E1265" s="21">
        <v>130</v>
      </c>
      <c r="F1265" s="133" t="s">
        <v>745</v>
      </c>
    </row>
    <row r="1266" spans="1:6" ht="27.75" customHeight="1" x14ac:dyDescent="0.35">
      <c r="A1266" s="117">
        <v>43028</v>
      </c>
      <c r="B1266" s="19" t="s">
        <v>927</v>
      </c>
      <c r="C1266" s="114" t="s">
        <v>928</v>
      </c>
      <c r="D1266" s="114" t="s">
        <v>928</v>
      </c>
      <c r="E1266" s="21">
        <v>300</v>
      </c>
      <c r="F1266" s="133" t="s">
        <v>917</v>
      </c>
    </row>
    <row r="1267" spans="1:6" ht="27.75" customHeight="1" x14ac:dyDescent="0.35">
      <c r="A1267" s="117">
        <v>43028</v>
      </c>
      <c r="B1267" s="19" t="s">
        <v>920</v>
      </c>
      <c r="C1267" s="114" t="s">
        <v>16</v>
      </c>
      <c r="D1267" s="114" t="s">
        <v>921</v>
      </c>
      <c r="E1267" s="21">
        <v>90</v>
      </c>
      <c r="F1267" s="133" t="s">
        <v>917</v>
      </c>
    </row>
    <row r="1268" spans="1:6" ht="27.75" customHeight="1" x14ac:dyDescent="0.35">
      <c r="A1268" s="117">
        <v>43028</v>
      </c>
      <c r="B1268" s="62" t="s">
        <v>23</v>
      </c>
      <c r="C1268" s="114"/>
      <c r="D1268" s="114"/>
      <c r="E1268" s="21">
        <v>0.11</v>
      </c>
      <c r="F1268" s="133" t="s">
        <v>745</v>
      </c>
    </row>
    <row r="1269" spans="1:6" ht="27.75" customHeight="1" x14ac:dyDescent="0.35">
      <c r="A1269" s="117">
        <v>43028</v>
      </c>
      <c r="B1269" s="62" t="s">
        <v>23</v>
      </c>
      <c r="C1269" s="114"/>
      <c r="D1269" s="114"/>
      <c r="E1269" s="21">
        <v>0.33</v>
      </c>
      <c r="F1269" s="133" t="s">
        <v>745</v>
      </c>
    </row>
    <row r="1270" spans="1:6" ht="27.75" customHeight="1" x14ac:dyDescent="0.35">
      <c r="A1270" s="117">
        <v>43028</v>
      </c>
      <c r="B1270" s="62" t="s">
        <v>23</v>
      </c>
      <c r="C1270" s="114"/>
      <c r="D1270" s="114"/>
      <c r="E1270" s="21">
        <v>0.56999999999999995</v>
      </c>
      <c r="F1270" s="133" t="s">
        <v>745</v>
      </c>
    </row>
    <row r="1271" spans="1:6" ht="27.75" customHeight="1" x14ac:dyDescent="0.35">
      <c r="A1271" s="117">
        <v>43028</v>
      </c>
      <c r="B1271" s="62" t="s">
        <v>23</v>
      </c>
      <c r="C1271" s="114"/>
      <c r="D1271" s="114"/>
      <c r="E1271" s="21">
        <v>0.6</v>
      </c>
      <c r="F1271" s="133" t="s">
        <v>745</v>
      </c>
    </row>
    <row r="1272" spans="1:6" ht="27.75" customHeight="1" x14ac:dyDescent="0.35">
      <c r="A1272" s="117">
        <v>43028</v>
      </c>
      <c r="B1272" s="62" t="s">
        <v>23</v>
      </c>
      <c r="C1272" s="114"/>
      <c r="D1272" s="114"/>
      <c r="E1272" s="21">
        <v>0.67</v>
      </c>
      <c r="F1272" s="133" t="s">
        <v>745</v>
      </c>
    </row>
    <row r="1273" spans="1:6" ht="27.75" customHeight="1" x14ac:dyDescent="0.35">
      <c r="A1273" s="117">
        <v>43028</v>
      </c>
      <c r="B1273" s="19" t="s">
        <v>923</v>
      </c>
      <c r="C1273" s="114" t="s">
        <v>924</v>
      </c>
      <c r="D1273" s="114" t="s">
        <v>767</v>
      </c>
      <c r="E1273" s="21">
        <v>3000</v>
      </c>
      <c r="F1273" s="133" t="s">
        <v>917</v>
      </c>
    </row>
    <row r="1274" spans="1:6" ht="27.75" customHeight="1" x14ac:dyDescent="0.35">
      <c r="A1274" s="117">
        <v>43028</v>
      </c>
      <c r="B1274" s="19" t="s">
        <v>925</v>
      </c>
      <c r="C1274" s="114" t="s">
        <v>27</v>
      </c>
      <c r="D1274" s="114"/>
      <c r="E1274" s="21">
        <v>1000</v>
      </c>
      <c r="F1274" s="133" t="s">
        <v>917</v>
      </c>
    </row>
    <row r="1275" spans="1:6" ht="27.75" customHeight="1" x14ac:dyDescent="0.35">
      <c r="A1275" s="117">
        <v>43028</v>
      </c>
      <c r="B1275" s="19" t="s">
        <v>926</v>
      </c>
      <c r="C1275" s="114" t="s">
        <v>868</v>
      </c>
      <c r="D1275" s="114"/>
      <c r="E1275" s="21">
        <v>200</v>
      </c>
      <c r="F1275" s="133" t="s">
        <v>917</v>
      </c>
    </row>
    <row r="1276" spans="1:6" ht="27.75" customHeight="1" x14ac:dyDescent="0.35">
      <c r="A1276" s="117">
        <v>43028</v>
      </c>
      <c r="B1276" s="19" t="s">
        <v>915</v>
      </c>
      <c r="C1276" s="114" t="s">
        <v>168</v>
      </c>
      <c r="D1276" s="114"/>
      <c r="E1276" s="21">
        <v>1000</v>
      </c>
      <c r="F1276" s="133" t="s">
        <v>917</v>
      </c>
    </row>
    <row r="1277" spans="1:6" ht="27.75" customHeight="1" x14ac:dyDescent="0.35">
      <c r="A1277" s="117">
        <v>43028</v>
      </c>
      <c r="B1277" s="19" t="s">
        <v>929</v>
      </c>
      <c r="C1277" s="114" t="s">
        <v>378</v>
      </c>
      <c r="D1277" s="114"/>
      <c r="E1277" s="21">
        <v>500</v>
      </c>
      <c r="F1277" s="133" t="s">
        <v>773</v>
      </c>
    </row>
    <row r="1278" spans="1:6" ht="27.75" customHeight="1" x14ac:dyDescent="0.35">
      <c r="A1278" s="117">
        <v>43028</v>
      </c>
      <c r="B1278" s="19" t="s">
        <v>930</v>
      </c>
      <c r="C1278" s="114" t="s">
        <v>931</v>
      </c>
      <c r="D1278" s="114"/>
      <c r="E1278" s="21">
        <v>500</v>
      </c>
      <c r="F1278" s="133" t="s">
        <v>745</v>
      </c>
    </row>
    <row r="1279" spans="1:6" ht="27.75" customHeight="1" x14ac:dyDescent="0.35">
      <c r="A1279" s="117">
        <v>43028</v>
      </c>
      <c r="B1279" s="19" t="s">
        <v>929</v>
      </c>
      <c r="C1279" s="114" t="s">
        <v>378</v>
      </c>
      <c r="D1279" s="114"/>
      <c r="E1279" s="21">
        <v>500</v>
      </c>
      <c r="F1279" s="133" t="s">
        <v>917</v>
      </c>
    </row>
    <row r="1280" spans="1:6" ht="27.75" customHeight="1" x14ac:dyDescent="0.35">
      <c r="A1280" s="117">
        <v>43028</v>
      </c>
      <c r="B1280" s="19" t="s">
        <v>932</v>
      </c>
      <c r="C1280" s="114" t="s">
        <v>933</v>
      </c>
      <c r="D1280" s="114"/>
      <c r="E1280" s="21">
        <v>300</v>
      </c>
      <c r="F1280" s="133" t="s">
        <v>917</v>
      </c>
    </row>
    <row r="1281" spans="1:6" ht="27.75" customHeight="1" x14ac:dyDescent="0.35">
      <c r="A1281" s="117">
        <v>43028</v>
      </c>
      <c r="B1281" s="19" t="s">
        <v>934</v>
      </c>
      <c r="C1281" s="114" t="s">
        <v>935</v>
      </c>
      <c r="D1281" s="114" t="s">
        <v>936</v>
      </c>
      <c r="E1281" s="21">
        <v>300</v>
      </c>
      <c r="F1281" s="133" t="s">
        <v>917</v>
      </c>
    </row>
    <row r="1282" spans="1:6" ht="27.75" customHeight="1" x14ac:dyDescent="0.35">
      <c r="A1282" s="117">
        <v>43028</v>
      </c>
      <c r="B1282" s="19" t="s">
        <v>937</v>
      </c>
      <c r="C1282" s="114" t="s">
        <v>355</v>
      </c>
      <c r="D1282" s="114"/>
      <c r="E1282" s="21">
        <v>150</v>
      </c>
      <c r="F1282" s="133" t="s">
        <v>917</v>
      </c>
    </row>
    <row r="1283" spans="1:6" ht="27.75" customHeight="1" x14ac:dyDescent="0.35">
      <c r="A1283" s="117">
        <v>43028</v>
      </c>
      <c r="B1283" s="19" t="s">
        <v>938</v>
      </c>
      <c r="C1283" s="114" t="s">
        <v>939</v>
      </c>
      <c r="D1283" s="114"/>
      <c r="E1283" s="21">
        <v>300</v>
      </c>
      <c r="F1283" s="133" t="s">
        <v>773</v>
      </c>
    </row>
    <row r="1284" spans="1:6" ht="27.75" customHeight="1" x14ac:dyDescent="0.35">
      <c r="A1284" s="117">
        <v>43031</v>
      </c>
      <c r="B1284" s="62" t="s">
        <v>23</v>
      </c>
      <c r="C1284" s="114"/>
      <c r="D1284" s="114"/>
      <c r="E1284" s="21">
        <v>0.39</v>
      </c>
      <c r="F1284" s="133" t="s">
        <v>745</v>
      </c>
    </row>
    <row r="1285" spans="1:6" ht="27.75" customHeight="1" x14ac:dyDescent="0.35">
      <c r="A1285" s="117">
        <v>43031</v>
      </c>
      <c r="B1285" s="62" t="s">
        <v>23</v>
      </c>
      <c r="C1285" s="114"/>
      <c r="D1285" s="114"/>
      <c r="E1285" s="21">
        <v>0.42</v>
      </c>
      <c r="F1285" s="133" t="s">
        <v>745</v>
      </c>
    </row>
    <row r="1286" spans="1:6" ht="27.75" customHeight="1" x14ac:dyDescent="0.35">
      <c r="A1286" s="117">
        <v>43031</v>
      </c>
      <c r="B1286" s="62" t="s">
        <v>23</v>
      </c>
      <c r="C1286" s="114"/>
      <c r="D1286" s="114"/>
      <c r="E1286" s="21">
        <v>0.61</v>
      </c>
      <c r="F1286" s="133" t="s">
        <v>745</v>
      </c>
    </row>
    <row r="1287" spans="1:6" ht="27.75" customHeight="1" x14ac:dyDescent="0.35">
      <c r="A1287" s="117">
        <v>43031</v>
      </c>
      <c r="B1287" s="62" t="s">
        <v>23</v>
      </c>
      <c r="C1287" s="114"/>
      <c r="D1287" s="114"/>
      <c r="E1287" s="21">
        <v>0.73</v>
      </c>
      <c r="F1287" s="133" t="s">
        <v>745</v>
      </c>
    </row>
    <row r="1288" spans="1:6" ht="27.75" customHeight="1" x14ac:dyDescent="0.35">
      <c r="A1288" s="117">
        <v>43031</v>
      </c>
      <c r="B1288" s="19" t="s">
        <v>941</v>
      </c>
      <c r="C1288" s="114" t="s">
        <v>942</v>
      </c>
      <c r="D1288" s="114" t="s">
        <v>943</v>
      </c>
      <c r="E1288" s="21">
        <v>100</v>
      </c>
      <c r="F1288" s="133" t="s">
        <v>917</v>
      </c>
    </row>
    <row r="1289" spans="1:6" ht="27.75" customHeight="1" x14ac:dyDescent="0.35">
      <c r="A1289" s="117">
        <v>43031</v>
      </c>
      <c r="B1289" s="19" t="s">
        <v>944</v>
      </c>
      <c r="C1289" s="114" t="s">
        <v>868</v>
      </c>
      <c r="D1289" s="114"/>
      <c r="E1289" s="21">
        <v>200</v>
      </c>
      <c r="F1289" s="133" t="s">
        <v>917</v>
      </c>
    </row>
    <row r="1290" spans="1:6" ht="27.75" customHeight="1" x14ac:dyDescent="0.35">
      <c r="A1290" s="117">
        <v>43031</v>
      </c>
      <c r="B1290" s="19" t="s">
        <v>945</v>
      </c>
      <c r="C1290" s="114" t="s">
        <v>942</v>
      </c>
      <c r="D1290" s="114" t="s">
        <v>946</v>
      </c>
      <c r="E1290" s="21">
        <v>200</v>
      </c>
      <c r="F1290" s="133" t="s">
        <v>917</v>
      </c>
    </row>
    <row r="1291" spans="1:6" ht="27.75" customHeight="1" x14ac:dyDescent="0.35">
      <c r="A1291" s="117">
        <v>43031</v>
      </c>
      <c r="B1291" s="19" t="s">
        <v>947</v>
      </c>
      <c r="C1291" s="114" t="s">
        <v>948</v>
      </c>
      <c r="D1291" s="114" t="s">
        <v>949</v>
      </c>
      <c r="E1291" s="21">
        <v>300</v>
      </c>
      <c r="F1291" s="133" t="s">
        <v>917</v>
      </c>
    </row>
    <row r="1292" spans="1:6" ht="27.75" customHeight="1" x14ac:dyDescent="0.35">
      <c r="A1292" s="117">
        <v>43031</v>
      </c>
      <c r="B1292" s="19" t="s">
        <v>950</v>
      </c>
      <c r="C1292" s="114" t="s">
        <v>34</v>
      </c>
      <c r="D1292" s="114"/>
      <c r="E1292" s="21">
        <v>400</v>
      </c>
      <c r="F1292" s="133" t="s">
        <v>871</v>
      </c>
    </row>
    <row r="1293" spans="1:6" ht="27.75" customHeight="1" x14ac:dyDescent="0.35">
      <c r="A1293" s="117">
        <v>43031</v>
      </c>
      <c r="B1293" s="19" t="s">
        <v>951</v>
      </c>
      <c r="C1293" s="114" t="s">
        <v>952</v>
      </c>
      <c r="D1293" s="114"/>
      <c r="E1293" s="21">
        <v>500</v>
      </c>
      <c r="F1293" s="133" t="s">
        <v>917</v>
      </c>
    </row>
    <row r="1294" spans="1:6" ht="27.75" customHeight="1" x14ac:dyDescent="0.35">
      <c r="A1294" s="117">
        <v>43031</v>
      </c>
      <c r="B1294" s="19" t="s">
        <v>953</v>
      </c>
      <c r="C1294" s="114" t="s">
        <v>34</v>
      </c>
      <c r="D1294" s="114"/>
      <c r="E1294" s="21">
        <v>500</v>
      </c>
      <c r="F1294" s="133" t="s">
        <v>917</v>
      </c>
    </row>
    <row r="1295" spans="1:6" ht="27.75" customHeight="1" x14ac:dyDescent="0.35">
      <c r="A1295" s="117">
        <v>43031</v>
      </c>
      <c r="B1295" s="19" t="s">
        <v>954</v>
      </c>
      <c r="C1295" s="114" t="s">
        <v>955</v>
      </c>
      <c r="D1295" s="114" t="s">
        <v>956</v>
      </c>
      <c r="E1295" s="21">
        <v>1000</v>
      </c>
      <c r="F1295" s="133" t="s">
        <v>917</v>
      </c>
    </row>
    <row r="1296" spans="1:6" ht="27.75" customHeight="1" x14ac:dyDescent="0.35">
      <c r="A1296" s="117">
        <v>43031</v>
      </c>
      <c r="B1296" s="19" t="s">
        <v>957</v>
      </c>
      <c r="C1296" s="114" t="s">
        <v>868</v>
      </c>
      <c r="D1296" s="114"/>
      <c r="E1296" s="21">
        <v>1000</v>
      </c>
      <c r="F1296" s="133" t="s">
        <v>917</v>
      </c>
    </row>
    <row r="1297" spans="1:6" ht="27.75" customHeight="1" x14ac:dyDescent="0.35">
      <c r="A1297" s="117">
        <v>43031</v>
      </c>
      <c r="B1297" s="19" t="s">
        <v>958</v>
      </c>
      <c r="C1297" s="114" t="s">
        <v>403</v>
      </c>
      <c r="D1297" s="114" t="s">
        <v>959</v>
      </c>
      <c r="E1297" s="21">
        <v>1000</v>
      </c>
      <c r="F1297" s="133" t="s">
        <v>917</v>
      </c>
    </row>
    <row r="1298" spans="1:6" ht="27.75" customHeight="1" x14ac:dyDescent="0.35">
      <c r="A1298" s="117">
        <v>43031</v>
      </c>
      <c r="B1298" s="19" t="s">
        <v>960</v>
      </c>
      <c r="C1298" s="114"/>
      <c r="D1298" s="114"/>
      <c r="E1298" s="21">
        <v>500</v>
      </c>
      <c r="F1298" s="133" t="s">
        <v>917</v>
      </c>
    </row>
    <row r="1299" spans="1:6" ht="27.75" customHeight="1" x14ac:dyDescent="0.35">
      <c r="A1299" s="117">
        <v>43031</v>
      </c>
      <c r="B1299" s="19" t="s">
        <v>961</v>
      </c>
      <c r="C1299" s="114" t="s">
        <v>36</v>
      </c>
      <c r="D1299" s="114"/>
      <c r="E1299" s="21">
        <v>500</v>
      </c>
      <c r="F1299" s="133" t="s">
        <v>917</v>
      </c>
    </row>
    <row r="1300" spans="1:6" ht="27.75" customHeight="1" x14ac:dyDescent="0.35">
      <c r="A1300" s="117">
        <v>43031</v>
      </c>
      <c r="B1300" s="19" t="s">
        <v>962</v>
      </c>
      <c r="C1300" s="114" t="s">
        <v>963</v>
      </c>
      <c r="D1300" s="114"/>
      <c r="E1300" s="21">
        <v>2000</v>
      </c>
      <c r="F1300" s="133" t="s">
        <v>917</v>
      </c>
    </row>
    <row r="1301" spans="1:6" ht="27.75" customHeight="1" x14ac:dyDescent="0.35">
      <c r="A1301" s="117">
        <v>43031</v>
      </c>
      <c r="B1301" s="19" t="s">
        <v>962</v>
      </c>
      <c r="C1301" s="114" t="s">
        <v>963</v>
      </c>
      <c r="D1301" s="114"/>
      <c r="E1301" s="21">
        <v>2000</v>
      </c>
      <c r="F1301" s="133" t="s">
        <v>745</v>
      </c>
    </row>
    <row r="1302" spans="1:6" ht="27.75" customHeight="1" x14ac:dyDescent="0.35">
      <c r="A1302" s="117">
        <v>43031</v>
      </c>
      <c r="B1302" s="19" t="s">
        <v>964</v>
      </c>
      <c r="C1302" s="114" t="s">
        <v>965</v>
      </c>
      <c r="D1302" s="114"/>
      <c r="E1302" s="21">
        <v>500</v>
      </c>
      <c r="F1302" s="133" t="s">
        <v>917</v>
      </c>
    </row>
    <row r="1303" spans="1:6" ht="27.75" customHeight="1" x14ac:dyDescent="0.35">
      <c r="A1303" s="117">
        <v>43031</v>
      </c>
      <c r="B1303" s="19" t="s">
        <v>775</v>
      </c>
      <c r="C1303" s="114" t="s">
        <v>966</v>
      </c>
      <c r="D1303" s="114"/>
      <c r="E1303" s="21">
        <v>1560.93</v>
      </c>
      <c r="F1303" s="133" t="s">
        <v>745</v>
      </c>
    </row>
    <row r="1304" spans="1:6" ht="27.75" customHeight="1" x14ac:dyDescent="0.35">
      <c r="A1304" s="117">
        <v>43031</v>
      </c>
      <c r="B1304" s="19" t="s">
        <v>775</v>
      </c>
      <c r="C1304" s="114" t="s">
        <v>966</v>
      </c>
      <c r="D1304" s="114"/>
      <c r="E1304" s="21">
        <f>2050-E1303</f>
        <v>489.06999999999994</v>
      </c>
      <c r="F1304" s="133" t="s">
        <v>773</v>
      </c>
    </row>
    <row r="1305" spans="1:6" ht="27.75" customHeight="1" x14ac:dyDescent="0.35">
      <c r="A1305" s="117">
        <v>43030</v>
      </c>
      <c r="B1305" s="19" t="s">
        <v>967</v>
      </c>
      <c r="C1305" s="114" t="s">
        <v>37</v>
      </c>
      <c r="D1305" s="114"/>
      <c r="E1305" s="21">
        <v>200</v>
      </c>
      <c r="F1305" s="133" t="s">
        <v>773</v>
      </c>
    </row>
    <row r="1306" spans="1:6" ht="27.75" customHeight="1" x14ac:dyDescent="0.35">
      <c r="A1306" s="117">
        <v>43031</v>
      </c>
      <c r="B1306" s="19" t="s">
        <v>969</v>
      </c>
      <c r="C1306" s="114" t="s">
        <v>968</v>
      </c>
      <c r="D1306" s="114"/>
      <c r="E1306" s="21">
        <v>500</v>
      </c>
      <c r="F1306" s="133" t="s">
        <v>917</v>
      </c>
    </row>
    <row r="1307" spans="1:6" ht="27.75" customHeight="1" x14ac:dyDescent="0.35">
      <c r="A1307" s="117">
        <v>43031</v>
      </c>
      <c r="B1307" s="19" t="s">
        <v>598</v>
      </c>
      <c r="C1307" s="114" t="s">
        <v>972</v>
      </c>
      <c r="D1307" s="114"/>
      <c r="E1307" s="21">
        <v>200</v>
      </c>
      <c r="F1307" s="133" t="s">
        <v>971</v>
      </c>
    </row>
    <row r="1308" spans="1:6" ht="27.75" customHeight="1" x14ac:dyDescent="0.35">
      <c r="A1308" s="117">
        <v>43031</v>
      </c>
      <c r="B1308" s="19" t="s">
        <v>973</v>
      </c>
      <c r="C1308" s="114" t="s">
        <v>974</v>
      </c>
      <c r="D1308" s="114"/>
      <c r="E1308" s="21">
        <v>500</v>
      </c>
      <c r="F1308" s="133" t="s">
        <v>971</v>
      </c>
    </row>
    <row r="1309" spans="1:6" ht="27.75" customHeight="1" x14ac:dyDescent="0.35">
      <c r="A1309" s="117">
        <v>43031</v>
      </c>
      <c r="B1309" s="19" t="s">
        <v>126</v>
      </c>
      <c r="C1309" s="114" t="s">
        <v>975</v>
      </c>
      <c r="D1309" s="114"/>
      <c r="E1309" s="21">
        <v>200</v>
      </c>
      <c r="F1309" s="133" t="s">
        <v>773</v>
      </c>
    </row>
    <row r="1310" spans="1:6" ht="27.75" customHeight="1" x14ac:dyDescent="0.35">
      <c r="A1310" s="117">
        <v>43031</v>
      </c>
      <c r="B1310" s="19" t="s">
        <v>976</v>
      </c>
      <c r="C1310" s="114" t="s">
        <v>542</v>
      </c>
      <c r="D1310" s="114"/>
      <c r="E1310" s="21">
        <v>300</v>
      </c>
      <c r="F1310" s="133" t="s">
        <v>971</v>
      </c>
    </row>
    <row r="1311" spans="1:6" ht="27.75" customHeight="1" x14ac:dyDescent="0.35">
      <c r="A1311" s="117">
        <v>43031</v>
      </c>
      <c r="B1311" s="19" t="s">
        <v>977</v>
      </c>
      <c r="C1311" s="114" t="s">
        <v>978</v>
      </c>
      <c r="D1311" s="114"/>
      <c r="E1311" s="21">
        <v>500</v>
      </c>
      <c r="F1311" s="133" t="s">
        <v>971</v>
      </c>
    </row>
    <row r="1312" spans="1:6" ht="27.75" customHeight="1" x14ac:dyDescent="0.35">
      <c r="A1312" s="117">
        <v>43031</v>
      </c>
      <c r="B1312" s="19" t="s">
        <v>979</v>
      </c>
      <c r="C1312" s="114" t="s">
        <v>980</v>
      </c>
      <c r="D1312" s="114"/>
      <c r="E1312" s="21">
        <v>200</v>
      </c>
      <c r="F1312" s="133" t="s">
        <v>971</v>
      </c>
    </row>
    <row r="1313" spans="1:6" ht="27.75" customHeight="1" x14ac:dyDescent="0.35">
      <c r="A1313" s="117">
        <v>43031</v>
      </c>
      <c r="B1313" s="62"/>
      <c r="C1313" s="114" t="s">
        <v>287</v>
      </c>
      <c r="D1313" s="114"/>
      <c r="E1313" s="21">
        <v>300</v>
      </c>
      <c r="F1313" s="133" t="s">
        <v>971</v>
      </c>
    </row>
    <row r="1314" spans="1:6" ht="27.75" customHeight="1" x14ac:dyDescent="0.35">
      <c r="A1314" s="117">
        <v>43031</v>
      </c>
      <c r="B1314" s="62" t="s">
        <v>995</v>
      </c>
      <c r="C1314" s="114" t="s">
        <v>996</v>
      </c>
      <c r="D1314" s="114"/>
      <c r="E1314" s="21">
        <v>500</v>
      </c>
      <c r="F1314" s="133" t="s">
        <v>971</v>
      </c>
    </row>
    <row r="1315" spans="1:6" ht="27.75" customHeight="1" x14ac:dyDescent="0.35">
      <c r="A1315" s="117">
        <v>43031</v>
      </c>
      <c r="B1315" s="62" t="s">
        <v>997</v>
      </c>
      <c r="C1315" s="114" t="s">
        <v>998</v>
      </c>
      <c r="D1315" s="114"/>
      <c r="E1315" s="21">
        <v>300</v>
      </c>
      <c r="F1315" s="133" t="s">
        <v>971</v>
      </c>
    </row>
    <row r="1316" spans="1:6" ht="27.75" customHeight="1" x14ac:dyDescent="0.35">
      <c r="A1316" s="117">
        <v>43031</v>
      </c>
      <c r="B1316" s="62" t="s">
        <v>999</v>
      </c>
      <c r="C1316" s="114" t="s">
        <v>1000</v>
      </c>
      <c r="D1316" s="114"/>
      <c r="E1316" s="21">
        <v>500</v>
      </c>
      <c r="F1316" s="133" t="s">
        <v>971</v>
      </c>
    </row>
    <row r="1317" spans="1:6" ht="27.75" customHeight="1" x14ac:dyDescent="0.35">
      <c r="A1317" s="117">
        <v>43031</v>
      </c>
      <c r="B1317" s="62" t="s">
        <v>1001</v>
      </c>
      <c r="C1317" s="114" t="s">
        <v>1002</v>
      </c>
      <c r="D1317" s="114"/>
      <c r="E1317" s="21">
        <v>200</v>
      </c>
      <c r="F1317" s="133" t="s">
        <v>971</v>
      </c>
    </row>
    <row r="1318" spans="1:6" ht="27.75" customHeight="1" x14ac:dyDescent="0.35">
      <c r="A1318" s="117">
        <v>43032</v>
      </c>
      <c r="B1318" s="62" t="s">
        <v>23</v>
      </c>
      <c r="C1318" s="114"/>
      <c r="D1318" s="114"/>
      <c r="E1318" s="21">
        <v>0.37</v>
      </c>
      <c r="F1318" s="133" t="s">
        <v>773</v>
      </c>
    </row>
    <row r="1319" spans="1:6" ht="27.75" customHeight="1" x14ac:dyDescent="0.35">
      <c r="A1319" s="117">
        <v>43032</v>
      </c>
      <c r="B1319" s="62" t="s">
        <v>23</v>
      </c>
      <c r="C1319" s="114"/>
      <c r="D1319" s="114"/>
      <c r="E1319" s="21">
        <v>0.4</v>
      </c>
      <c r="F1319" s="133" t="s">
        <v>773</v>
      </c>
    </row>
    <row r="1320" spans="1:6" ht="27.75" customHeight="1" x14ac:dyDescent="0.35">
      <c r="A1320" s="117">
        <v>43032</v>
      </c>
      <c r="B1320" s="62" t="s">
        <v>23</v>
      </c>
      <c r="C1320" s="114"/>
      <c r="D1320" s="114"/>
      <c r="E1320" s="21">
        <v>0.42</v>
      </c>
      <c r="F1320" s="133" t="s">
        <v>773</v>
      </c>
    </row>
    <row r="1321" spans="1:6" ht="27.75" customHeight="1" x14ac:dyDescent="0.35">
      <c r="A1321" s="117">
        <v>43032</v>
      </c>
      <c r="B1321" s="62" t="s">
        <v>23</v>
      </c>
      <c r="C1321" s="114"/>
      <c r="D1321" s="114"/>
      <c r="E1321" s="21">
        <v>0.63</v>
      </c>
      <c r="F1321" s="133" t="s">
        <v>773</v>
      </c>
    </row>
    <row r="1322" spans="1:6" ht="27.75" customHeight="1" x14ac:dyDescent="0.35">
      <c r="A1322" s="117">
        <v>43032</v>
      </c>
      <c r="B1322" s="62" t="s">
        <v>638</v>
      </c>
      <c r="C1322" s="114" t="s">
        <v>639</v>
      </c>
      <c r="D1322" s="114" t="s">
        <v>769</v>
      </c>
      <c r="E1322" s="21">
        <v>66.5</v>
      </c>
      <c r="F1322" s="133" t="s">
        <v>773</v>
      </c>
    </row>
    <row r="1323" spans="1:6" ht="35" customHeight="1" x14ac:dyDescent="0.35">
      <c r="A1323" s="117">
        <v>43032</v>
      </c>
      <c r="B1323" s="62" t="s">
        <v>986</v>
      </c>
      <c r="C1323" s="114"/>
      <c r="D1323" s="114"/>
      <c r="E1323" s="21">
        <v>4906.5</v>
      </c>
      <c r="F1323" s="133" t="s">
        <v>773</v>
      </c>
    </row>
    <row r="1324" spans="1:6" ht="34.5" customHeight="1" x14ac:dyDescent="0.35">
      <c r="A1324" s="117">
        <v>43032</v>
      </c>
      <c r="B1324" s="62" t="s">
        <v>987</v>
      </c>
      <c r="C1324" s="114"/>
      <c r="D1324" s="114"/>
      <c r="E1324" s="21">
        <v>17638</v>
      </c>
      <c r="F1324" s="133" t="s">
        <v>773</v>
      </c>
    </row>
    <row r="1325" spans="1:6" ht="46.5" customHeight="1" x14ac:dyDescent="0.35">
      <c r="A1325" s="117">
        <v>43032</v>
      </c>
      <c r="B1325" s="62" t="s">
        <v>989</v>
      </c>
      <c r="C1325" s="114"/>
      <c r="D1325" s="114"/>
      <c r="E1325" s="21">
        <v>8744</v>
      </c>
      <c r="F1325" s="133" t="s">
        <v>773</v>
      </c>
    </row>
    <row r="1326" spans="1:6" ht="27.75" customHeight="1" x14ac:dyDescent="0.35">
      <c r="A1326" s="117">
        <v>43032</v>
      </c>
      <c r="B1326" s="62" t="s">
        <v>993</v>
      </c>
      <c r="C1326" s="114" t="s">
        <v>994</v>
      </c>
      <c r="D1326" s="114" t="s">
        <v>681</v>
      </c>
      <c r="E1326" s="21">
        <v>1000</v>
      </c>
      <c r="F1326" s="133" t="s">
        <v>971</v>
      </c>
    </row>
    <row r="1327" spans="1:6" ht="37.5" customHeight="1" x14ac:dyDescent="0.35">
      <c r="A1327" s="117">
        <v>43032</v>
      </c>
      <c r="B1327" s="62" t="s">
        <v>988</v>
      </c>
      <c r="C1327" s="114"/>
      <c r="D1327" s="114"/>
      <c r="E1327" s="21">
        <v>5300</v>
      </c>
      <c r="F1327" s="38" t="s">
        <v>871</v>
      </c>
    </row>
    <row r="1328" spans="1:6" ht="36.5" customHeight="1" x14ac:dyDescent="0.35">
      <c r="A1328" s="117">
        <v>43032</v>
      </c>
      <c r="B1328" s="62" t="s">
        <v>990</v>
      </c>
      <c r="C1328" s="114"/>
      <c r="D1328" s="114"/>
      <c r="E1328" s="21">
        <v>12660</v>
      </c>
      <c r="F1328" s="133" t="s">
        <v>871</v>
      </c>
    </row>
    <row r="1329" spans="1:6" ht="27.75" customHeight="1" x14ac:dyDescent="0.35">
      <c r="A1329" s="117">
        <v>43032</v>
      </c>
      <c r="B1329" s="62" t="s">
        <v>991</v>
      </c>
      <c r="C1329" s="114"/>
      <c r="D1329" s="114"/>
      <c r="E1329" s="21">
        <v>5000</v>
      </c>
      <c r="F1329" s="133" t="s">
        <v>917</v>
      </c>
    </row>
    <row r="1330" spans="1:6" ht="28" customHeight="1" x14ac:dyDescent="0.35">
      <c r="A1330" s="117">
        <v>43032</v>
      </c>
      <c r="B1330" s="62" t="s">
        <v>991</v>
      </c>
      <c r="C1330" s="114"/>
      <c r="D1330" s="114"/>
      <c r="E1330" s="21">
        <v>3000</v>
      </c>
      <c r="F1330" s="38" t="s">
        <v>66</v>
      </c>
    </row>
    <row r="1331" spans="1:6" ht="27.75" customHeight="1" x14ac:dyDescent="0.35">
      <c r="A1331" s="117">
        <v>43032</v>
      </c>
      <c r="B1331" s="19" t="s">
        <v>992</v>
      </c>
      <c r="C1331" s="114"/>
      <c r="D1331" s="114"/>
      <c r="E1331" s="21">
        <v>300</v>
      </c>
      <c r="F1331" s="133" t="s">
        <v>971</v>
      </c>
    </row>
    <row r="1332" spans="1:6" ht="27.75" customHeight="1" x14ac:dyDescent="0.35">
      <c r="A1332" s="117">
        <v>43032</v>
      </c>
      <c r="B1332" s="19" t="s">
        <v>992</v>
      </c>
      <c r="C1332" s="114"/>
      <c r="D1332" s="114"/>
      <c r="E1332" s="21">
        <v>500</v>
      </c>
      <c r="F1332" s="133" t="s">
        <v>871</v>
      </c>
    </row>
    <row r="1333" spans="1:6" ht="27.75" customHeight="1" x14ac:dyDescent="0.35">
      <c r="A1333" s="117">
        <v>43032</v>
      </c>
      <c r="B1333" s="19" t="s">
        <v>1004</v>
      </c>
      <c r="C1333" s="114"/>
      <c r="D1333" s="114"/>
      <c r="E1333" s="21">
        <v>5500</v>
      </c>
      <c r="F1333" s="133" t="s">
        <v>917</v>
      </c>
    </row>
    <row r="1334" spans="1:6" ht="27.75" customHeight="1" x14ac:dyDescent="0.35">
      <c r="A1334" s="117">
        <v>43032</v>
      </c>
      <c r="B1334" s="19" t="s">
        <v>1004</v>
      </c>
      <c r="C1334" s="114"/>
      <c r="D1334" s="114"/>
      <c r="E1334" s="21">
        <v>50.11</v>
      </c>
      <c r="F1334" s="133" t="s">
        <v>773</v>
      </c>
    </row>
    <row r="1335" spans="1:6" ht="27.75" customHeight="1" x14ac:dyDescent="0.35">
      <c r="A1335" s="117">
        <v>43032</v>
      </c>
      <c r="B1335" s="19" t="s">
        <v>1004</v>
      </c>
      <c r="C1335" s="114"/>
      <c r="D1335" s="114"/>
      <c r="E1335" s="21">
        <f>300-E1334</f>
        <v>249.89</v>
      </c>
      <c r="F1335" s="133" t="s">
        <v>871</v>
      </c>
    </row>
    <row r="1336" spans="1:6" ht="27.75" customHeight="1" x14ac:dyDescent="0.35">
      <c r="A1336" s="117">
        <v>43033</v>
      </c>
      <c r="B1336" s="19" t="s">
        <v>1003</v>
      </c>
      <c r="C1336" s="114"/>
      <c r="D1336" s="114"/>
      <c r="E1336" s="21">
        <v>500</v>
      </c>
      <c r="F1336" s="133" t="s">
        <v>917</v>
      </c>
    </row>
    <row r="1337" spans="1:6" ht="27.75" customHeight="1" x14ac:dyDescent="0.35">
      <c r="A1337" s="117">
        <v>43033</v>
      </c>
      <c r="B1337" s="19" t="s">
        <v>1003</v>
      </c>
      <c r="C1337" s="114"/>
      <c r="D1337" s="114"/>
      <c r="E1337" s="21">
        <v>1000</v>
      </c>
      <c r="F1337" s="133" t="s">
        <v>971</v>
      </c>
    </row>
    <row r="1338" spans="1:6" ht="27.75" customHeight="1" x14ac:dyDescent="0.35">
      <c r="A1338" s="117">
        <v>43033</v>
      </c>
      <c r="B1338" s="19" t="s">
        <v>1006</v>
      </c>
      <c r="C1338" s="114" t="s">
        <v>1007</v>
      </c>
      <c r="D1338" s="114"/>
      <c r="E1338" s="21">
        <v>1000</v>
      </c>
      <c r="F1338" s="133" t="s">
        <v>971</v>
      </c>
    </row>
    <row r="1339" spans="1:6" ht="27.75" customHeight="1" x14ac:dyDescent="0.35">
      <c r="A1339" s="117">
        <v>43033</v>
      </c>
      <c r="B1339" s="19" t="s">
        <v>1008</v>
      </c>
      <c r="C1339" s="114" t="s">
        <v>877</v>
      </c>
      <c r="D1339" s="114"/>
      <c r="E1339" s="21">
        <v>500</v>
      </c>
      <c r="F1339" s="133" t="s">
        <v>871</v>
      </c>
    </row>
    <row r="1340" spans="1:6" ht="27.75" customHeight="1" x14ac:dyDescent="0.35">
      <c r="A1340" s="117">
        <v>43033</v>
      </c>
      <c r="B1340" s="19" t="s">
        <v>1009</v>
      </c>
      <c r="C1340" s="114" t="s">
        <v>1010</v>
      </c>
      <c r="D1340" s="114"/>
      <c r="E1340" s="21">
        <v>100</v>
      </c>
      <c r="F1340" s="133" t="s">
        <v>917</v>
      </c>
    </row>
    <row r="1341" spans="1:6" ht="27.75" customHeight="1" x14ac:dyDescent="0.35">
      <c r="A1341" s="117">
        <v>43033</v>
      </c>
      <c r="B1341" s="19" t="s">
        <v>1011</v>
      </c>
      <c r="C1341" s="114" t="s">
        <v>1012</v>
      </c>
      <c r="D1341" s="114"/>
      <c r="E1341" s="21">
        <v>200</v>
      </c>
      <c r="F1341" s="133" t="s">
        <v>871</v>
      </c>
    </row>
    <row r="1342" spans="1:6" ht="27.75" customHeight="1" x14ac:dyDescent="0.35">
      <c r="A1342" s="117">
        <v>43033</v>
      </c>
      <c r="B1342" s="19" t="s">
        <v>1013</v>
      </c>
      <c r="C1342" s="114"/>
      <c r="D1342" s="114"/>
      <c r="E1342" s="21">
        <v>50</v>
      </c>
      <c r="F1342" s="133" t="s">
        <v>871</v>
      </c>
    </row>
    <row r="1343" spans="1:6" ht="27.75" customHeight="1" x14ac:dyDescent="0.35">
      <c r="A1343" s="117">
        <v>43033</v>
      </c>
      <c r="B1343" s="19" t="s">
        <v>899</v>
      </c>
      <c r="C1343" s="114" t="s">
        <v>141</v>
      </c>
      <c r="D1343" s="114"/>
      <c r="E1343" s="21">
        <v>500</v>
      </c>
      <c r="F1343" s="133" t="s">
        <v>971</v>
      </c>
    </row>
    <row r="1344" spans="1:6" ht="27.75" customHeight="1" x14ac:dyDescent="0.35">
      <c r="A1344" s="117">
        <v>43033</v>
      </c>
      <c r="B1344" s="19" t="s">
        <v>1014</v>
      </c>
      <c r="C1344" s="114" t="s">
        <v>1015</v>
      </c>
      <c r="D1344" s="114"/>
      <c r="E1344" s="21">
        <v>300</v>
      </c>
      <c r="F1344" s="133" t="s">
        <v>971</v>
      </c>
    </row>
    <row r="1345" spans="1:6" ht="27.75" customHeight="1" x14ac:dyDescent="0.35">
      <c r="A1345" s="117">
        <v>43033</v>
      </c>
      <c r="B1345" s="19" t="s">
        <v>1016</v>
      </c>
      <c r="C1345" s="114" t="s">
        <v>1017</v>
      </c>
      <c r="D1345" s="114"/>
      <c r="E1345" s="21">
        <v>2000</v>
      </c>
      <c r="F1345" s="133" t="s">
        <v>871</v>
      </c>
    </row>
    <row r="1346" spans="1:6" ht="27.75" customHeight="1" x14ac:dyDescent="0.35">
      <c r="A1346" s="117">
        <v>43033</v>
      </c>
      <c r="B1346" s="19" t="s">
        <v>1018</v>
      </c>
      <c r="C1346" s="114" t="s">
        <v>545</v>
      </c>
      <c r="D1346" s="114"/>
      <c r="E1346" s="21">
        <v>200</v>
      </c>
      <c r="F1346" s="133" t="s">
        <v>971</v>
      </c>
    </row>
    <row r="1347" spans="1:6" ht="27.75" customHeight="1" x14ac:dyDescent="0.35">
      <c r="A1347" s="117">
        <v>43033</v>
      </c>
      <c r="B1347" s="19" t="s">
        <v>1019</v>
      </c>
      <c r="C1347" s="114" t="s">
        <v>1020</v>
      </c>
      <c r="D1347" s="114"/>
      <c r="E1347" s="21">
        <v>200</v>
      </c>
      <c r="F1347" s="133" t="s">
        <v>971</v>
      </c>
    </row>
    <row r="1348" spans="1:6" ht="27.75" customHeight="1" x14ac:dyDescent="0.35">
      <c r="A1348" s="117">
        <v>43033</v>
      </c>
      <c r="B1348" s="19" t="s">
        <v>1021</v>
      </c>
      <c r="C1348" s="114" t="s">
        <v>134</v>
      </c>
      <c r="D1348" s="114"/>
      <c r="E1348" s="21">
        <v>100</v>
      </c>
      <c r="F1348" s="133" t="s">
        <v>971</v>
      </c>
    </row>
    <row r="1349" spans="1:6" ht="27.75" customHeight="1" x14ac:dyDescent="0.35">
      <c r="A1349" s="117">
        <v>43033</v>
      </c>
      <c r="B1349" s="19" t="s">
        <v>1022</v>
      </c>
      <c r="C1349" s="114" t="s">
        <v>567</v>
      </c>
      <c r="D1349" s="114"/>
      <c r="E1349" s="21">
        <v>300</v>
      </c>
      <c r="F1349" s="133" t="s">
        <v>971</v>
      </c>
    </row>
    <row r="1350" spans="1:6" ht="27.75" customHeight="1" x14ac:dyDescent="0.35">
      <c r="A1350" s="117">
        <v>43034</v>
      </c>
      <c r="B1350" s="19" t="s">
        <v>1023</v>
      </c>
      <c r="C1350" s="114" t="s">
        <v>384</v>
      </c>
      <c r="D1350" s="114"/>
      <c r="E1350" s="21">
        <v>500</v>
      </c>
      <c r="F1350" s="133" t="s">
        <v>917</v>
      </c>
    </row>
    <row r="1351" spans="1:6" ht="27.75" customHeight="1" x14ac:dyDescent="0.35">
      <c r="A1351" s="117">
        <v>43034</v>
      </c>
      <c r="B1351" s="19" t="s">
        <v>1024</v>
      </c>
      <c r="C1351" s="114" t="s">
        <v>376</v>
      </c>
      <c r="D1351" s="114"/>
      <c r="E1351" s="21">
        <v>300</v>
      </c>
      <c r="F1351" s="133" t="s">
        <v>971</v>
      </c>
    </row>
    <row r="1352" spans="1:6" ht="27.75" customHeight="1" x14ac:dyDescent="0.35">
      <c r="A1352" s="117">
        <v>43034</v>
      </c>
      <c r="B1352" s="19" t="s">
        <v>1025</v>
      </c>
      <c r="C1352" s="114" t="s">
        <v>889</v>
      </c>
      <c r="D1352" s="114"/>
      <c r="E1352" s="21">
        <v>1000</v>
      </c>
      <c r="F1352" s="133" t="s">
        <v>971</v>
      </c>
    </row>
    <row r="1353" spans="1:6" ht="27.75" customHeight="1" x14ac:dyDescent="0.35">
      <c r="A1353" s="117">
        <v>43034</v>
      </c>
      <c r="B1353" s="19" t="s">
        <v>1005</v>
      </c>
      <c r="C1353" s="114"/>
      <c r="D1353" s="114"/>
      <c r="E1353" s="21">
        <v>30</v>
      </c>
      <c r="F1353" s="133" t="s">
        <v>971</v>
      </c>
    </row>
    <row r="1354" spans="1:6" ht="27.75" customHeight="1" x14ac:dyDescent="0.35">
      <c r="A1354" s="117">
        <v>43034</v>
      </c>
      <c r="B1354" s="19" t="s">
        <v>23</v>
      </c>
      <c r="C1354" s="114"/>
      <c r="D1354" s="114"/>
      <c r="E1354" s="21">
        <v>0.82</v>
      </c>
      <c r="F1354" s="133" t="s">
        <v>871</v>
      </c>
    </row>
    <row r="1355" spans="1:6" ht="27.75" customHeight="1" x14ac:dyDescent="0.35">
      <c r="A1355" s="117">
        <v>43035</v>
      </c>
      <c r="B1355" s="62" t="s">
        <v>1026</v>
      </c>
      <c r="C1355" s="114" t="s">
        <v>1027</v>
      </c>
      <c r="D1355" s="114"/>
      <c r="E1355" s="21">
        <v>500</v>
      </c>
      <c r="F1355" s="133" t="s">
        <v>871</v>
      </c>
    </row>
    <row r="1356" spans="1:6" ht="27.75" customHeight="1" x14ac:dyDescent="0.35">
      <c r="A1356" s="117">
        <v>43035</v>
      </c>
      <c r="B1356" s="62" t="s">
        <v>1028</v>
      </c>
      <c r="C1356" s="114" t="s">
        <v>542</v>
      </c>
      <c r="D1356" s="114"/>
      <c r="E1356" s="21">
        <v>2000</v>
      </c>
      <c r="F1356" s="133" t="s">
        <v>871</v>
      </c>
    </row>
    <row r="1357" spans="1:6" ht="27.75" customHeight="1" x14ac:dyDescent="0.35">
      <c r="A1357" s="117">
        <v>43035</v>
      </c>
      <c r="B1357" s="62" t="s">
        <v>1028</v>
      </c>
      <c r="C1357" s="114" t="s">
        <v>542</v>
      </c>
      <c r="D1357" s="114"/>
      <c r="E1357" s="21">
        <v>2000</v>
      </c>
      <c r="F1357" s="133" t="s">
        <v>971</v>
      </c>
    </row>
    <row r="1358" spans="1:6" ht="27.75" customHeight="1" x14ac:dyDescent="0.35">
      <c r="A1358" s="117">
        <v>43035</v>
      </c>
      <c r="B1358" s="62" t="s">
        <v>23</v>
      </c>
      <c r="C1358" s="114"/>
      <c r="D1358" s="114"/>
      <c r="E1358" s="21">
        <v>1000</v>
      </c>
      <c r="F1358" s="133" t="s">
        <v>917</v>
      </c>
    </row>
    <row r="1359" spans="1:6" ht="27.75" customHeight="1" x14ac:dyDescent="0.35">
      <c r="A1359" s="117">
        <v>43035</v>
      </c>
      <c r="B1359" s="62" t="s">
        <v>501</v>
      </c>
      <c r="C1359" s="114"/>
      <c r="D1359" s="114"/>
      <c r="E1359" s="21">
        <v>300000</v>
      </c>
      <c r="F1359" s="133" t="s">
        <v>66</v>
      </c>
    </row>
    <row r="1360" spans="1:6" ht="27.75" customHeight="1" x14ac:dyDescent="0.35">
      <c r="A1360" s="117">
        <v>43035</v>
      </c>
      <c r="B1360" s="62" t="s">
        <v>23</v>
      </c>
      <c r="C1360" s="114"/>
      <c r="D1360" s="114"/>
      <c r="E1360" s="21">
        <v>0.1</v>
      </c>
      <c r="F1360" s="133" t="s">
        <v>871</v>
      </c>
    </row>
    <row r="1361" spans="1:6" ht="27.75" customHeight="1" x14ac:dyDescent="0.35">
      <c r="A1361" s="117">
        <v>43035</v>
      </c>
      <c r="B1361" s="62" t="s">
        <v>23</v>
      </c>
      <c r="C1361" s="114"/>
      <c r="D1361" s="114"/>
      <c r="E1361" s="21">
        <v>0.36</v>
      </c>
      <c r="F1361" s="133" t="s">
        <v>871</v>
      </c>
    </row>
    <row r="1362" spans="1:6" ht="27.75" customHeight="1" x14ac:dyDescent="0.35">
      <c r="A1362" s="117">
        <v>43035</v>
      </c>
      <c r="B1362" s="62" t="s">
        <v>23</v>
      </c>
      <c r="C1362" s="114"/>
      <c r="D1362" s="114"/>
      <c r="E1362" s="21">
        <v>0.4</v>
      </c>
      <c r="F1362" s="133" t="s">
        <v>871</v>
      </c>
    </row>
    <row r="1363" spans="1:6" ht="27.75" customHeight="1" x14ac:dyDescent="0.35">
      <c r="A1363" s="117">
        <v>43035</v>
      </c>
      <c r="B1363" s="62" t="s">
        <v>23</v>
      </c>
      <c r="C1363" s="114"/>
      <c r="D1363" s="114"/>
      <c r="E1363" s="21">
        <v>0.48</v>
      </c>
      <c r="F1363" s="133" t="s">
        <v>871</v>
      </c>
    </row>
    <row r="1364" spans="1:6" ht="27.75" customHeight="1" x14ac:dyDescent="0.35">
      <c r="A1364" s="117">
        <v>43035</v>
      </c>
      <c r="B1364" s="62" t="s">
        <v>23</v>
      </c>
      <c r="C1364" s="114"/>
      <c r="D1364" s="114"/>
      <c r="E1364" s="21">
        <v>0.5</v>
      </c>
      <c r="F1364" s="133" t="s">
        <v>871</v>
      </c>
    </row>
    <row r="1365" spans="1:6" ht="27.75" customHeight="1" x14ac:dyDescent="0.35">
      <c r="A1365" s="117">
        <v>43035</v>
      </c>
      <c r="B1365" s="62" t="s">
        <v>23</v>
      </c>
      <c r="C1365" s="114"/>
      <c r="D1365" s="114"/>
      <c r="E1365" s="21">
        <v>0.82</v>
      </c>
      <c r="F1365" s="133" t="s">
        <v>871</v>
      </c>
    </row>
    <row r="1366" spans="1:6" ht="27.75" customHeight="1" x14ac:dyDescent="0.35">
      <c r="A1366" s="117">
        <v>43038</v>
      </c>
      <c r="B1366" s="62" t="s">
        <v>638</v>
      </c>
      <c r="C1366" s="114" t="s">
        <v>639</v>
      </c>
      <c r="D1366" s="114" t="s">
        <v>769</v>
      </c>
      <c r="E1366" s="21">
        <v>47.5</v>
      </c>
      <c r="F1366" s="133" t="s">
        <v>871</v>
      </c>
    </row>
    <row r="1367" spans="1:6" ht="27.75" customHeight="1" x14ac:dyDescent="0.35">
      <c r="A1367" s="117">
        <v>43038</v>
      </c>
      <c r="B1367" s="19" t="s">
        <v>1030</v>
      </c>
      <c r="C1367" s="114"/>
      <c r="D1367" s="114"/>
      <c r="E1367" s="21">
        <v>50</v>
      </c>
      <c r="F1367" s="133" t="s">
        <v>971</v>
      </c>
    </row>
    <row r="1368" spans="1:6" ht="27.75" customHeight="1" x14ac:dyDescent="0.35">
      <c r="A1368" s="117">
        <v>43038</v>
      </c>
      <c r="B1368" s="19" t="s">
        <v>1031</v>
      </c>
      <c r="C1368" s="114"/>
      <c r="D1368" s="114"/>
      <c r="E1368" s="21">
        <v>100</v>
      </c>
      <c r="F1368" s="133" t="s">
        <v>971</v>
      </c>
    </row>
    <row r="1369" spans="1:6" ht="27.75" customHeight="1" x14ac:dyDescent="0.35">
      <c r="A1369" s="117">
        <v>43038</v>
      </c>
      <c r="B1369" s="62" t="s">
        <v>1032</v>
      </c>
      <c r="C1369" s="114" t="s">
        <v>1033</v>
      </c>
      <c r="D1369" s="114" t="s">
        <v>1034</v>
      </c>
      <c r="E1369" s="21">
        <v>50</v>
      </c>
      <c r="F1369" s="133" t="s">
        <v>871</v>
      </c>
    </row>
    <row r="1370" spans="1:6" ht="27.75" customHeight="1" x14ac:dyDescent="0.35">
      <c r="A1370" s="117">
        <v>43038</v>
      </c>
      <c r="B1370" s="62" t="s">
        <v>1035</v>
      </c>
      <c r="C1370" s="114" t="s">
        <v>1036</v>
      </c>
      <c r="D1370" s="114" t="s">
        <v>22</v>
      </c>
      <c r="E1370" s="21">
        <v>100</v>
      </c>
      <c r="F1370" s="133" t="s">
        <v>917</v>
      </c>
    </row>
    <row r="1371" spans="1:6" ht="27.75" customHeight="1" x14ac:dyDescent="0.35">
      <c r="A1371" s="117">
        <v>43038</v>
      </c>
      <c r="B1371" s="62" t="s">
        <v>1037</v>
      </c>
      <c r="C1371" s="114" t="s">
        <v>1038</v>
      </c>
      <c r="D1371" s="114" t="s">
        <v>1039</v>
      </c>
      <c r="E1371" s="21">
        <v>1000</v>
      </c>
      <c r="F1371" s="133" t="s">
        <v>871</v>
      </c>
    </row>
    <row r="1372" spans="1:6" ht="27.75" customHeight="1" x14ac:dyDescent="0.35">
      <c r="A1372" s="117">
        <v>43038</v>
      </c>
      <c r="B1372" s="19" t="s">
        <v>1040</v>
      </c>
      <c r="C1372" s="114"/>
      <c r="D1372" s="114"/>
      <c r="E1372" s="21">
        <v>300.07</v>
      </c>
      <c r="F1372" s="133" t="s">
        <v>1041</v>
      </c>
    </row>
    <row r="1373" spans="1:6" ht="27.75" customHeight="1" x14ac:dyDescent="0.35">
      <c r="A1373" s="117">
        <v>43039</v>
      </c>
      <c r="B1373" s="62" t="s">
        <v>638</v>
      </c>
      <c r="C1373" s="114" t="s">
        <v>630</v>
      </c>
      <c r="D1373" s="114" t="s">
        <v>1042</v>
      </c>
      <c r="E1373" s="21">
        <v>1500</v>
      </c>
      <c r="F1373" s="133" t="s">
        <v>917</v>
      </c>
    </row>
    <row r="1374" spans="1:6" ht="27.75" customHeight="1" x14ac:dyDescent="0.35">
      <c r="A1374" s="117">
        <v>43039</v>
      </c>
      <c r="B1374" s="62" t="s">
        <v>23</v>
      </c>
      <c r="C1374" s="114"/>
      <c r="D1374" s="114"/>
      <c r="E1374" s="21">
        <v>0.06</v>
      </c>
      <c r="F1374" s="133" t="s">
        <v>871</v>
      </c>
    </row>
    <row r="1375" spans="1:6" ht="27.75" customHeight="1" x14ac:dyDescent="0.35">
      <c r="A1375" s="117">
        <v>43039</v>
      </c>
      <c r="B1375" s="62" t="s">
        <v>23</v>
      </c>
      <c r="C1375" s="114"/>
      <c r="D1375" s="114"/>
      <c r="E1375" s="21">
        <v>0.26</v>
      </c>
      <c r="F1375" s="133" t="s">
        <v>871</v>
      </c>
    </row>
    <row r="1376" spans="1:6" ht="27.75" customHeight="1" x14ac:dyDescent="0.35">
      <c r="A1376" s="117">
        <v>43039</v>
      </c>
      <c r="B1376" s="62" t="s">
        <v>23</v>
      </c>
      <c r="C1376" s="114"/>
      <c r="D1376" s="114"/>
      <c r="E1376" s="21">
        <v>0.47</v>
      </c>
      <c r="F1376" s="133" t="s">
        <v>871</v>
      </c>
    </row>
    <row r="1377" spans="1:6" ht="27.75" customHeight="1" x14ac:dyDescent="0.35">
      <c r="A1377" s="117">
        <v>43039</v>
      </c>
      <c r="B1377" s="62" t="s">
        <v>23</v>
      </c>
      <c r="C1377" s="114"/>
      <c r="D1377" s="114"/>
      <c r="E1377" s="21">
        <v>0.8</v>
      </c>
      <c r="F1377" s="133" t="s">
        <v>871</v>
      </c>
    </row>
    <row r="1378" spans="1:6" ht="27.75" customHeight="1" x14ac:dyDescent="0.35">
      <c r="A1378" s="117">
        <v>43039</v>
      </c>
      <c r="B1378" s="62" t="s">
        <v>23</v>
      </c>
      <c r="C1378" s="114"/>
      <c r="D1378" s="114"/>
      <c r="E1378" s="21">
        <v>0.83</v>
      </c>
      <c r="F1378" s="133" t="s">
        <v>871</v>
      </c>
    </row>
    <row r="1379" spans="1:6" ht="27.75" customHeight="1" x14ac:dyDescent="0.35">
      <c r="A1379" s="117">
        <v>43039</v>
      </c>
      <c r="B1379" s="62" t="s">
        <v>23</v>
      </c>
      <c r="C1379" s="114"/>
      <c r="D1379" s="114"/>
      <c r="E1379" s="21">
        <v>0.9</v>
      </c>
      <c r="F1379" s="133" t="s">
        <v>871</v>
      </c>
    </row>
    <row r="1380" spans="1:6" ht="27.75" customHeight="1" x14ac:dyDescent="0.35">
      <c r="A1380" s="117">
        <v>43039</v>
      </c>
      <c r="B1380" s="62" t="s">
        <v>1043</v>
      </c>
      <c r="C1380" s="114"/>
      <c r="D1380" s="114"/>
      <c r="E1380" s="21">
        <v>3000</v>
      </c>
      <c r="F1380" s="133" t="s">
        <v>917</v>
      </c>
    </row>
    <row r="1381" spans="1:6" ht="27.75" customHeight="1" x14ac:dyDescent="0.35">
      <c r="A1381" s="117">
        <v>43040</v>
      </c>
      <c r="B1381" s="62" t="s">
        <v>23</v>
      </c>
      <c r="C1381" s="114"/>
      <c r="D1381" s="114"/>
      <c r="E1381" s="21">
        <v>0.22</v>
      </c>
      <c r="F1381" s="133" t="s">
        <v>871</v>
      </c>
    </row>
    <row r="1382" spans="1:6" ht="27.75" customHeight="1" x14ac:dyDescent="0.35">
      <c r="A1382" s="117">
        <v>43040</v>
      </c>
      <c r="B1382" s="62" t="s">
        <v>23</v>
      </c>
      <c r="C1382" s="114"/>
      <c r="D1382" s="114"/>
      <c r="E1382" s="21">
        <v>0.77</v>
      </c>
      <c r="F1382" s="133" t="s">
        <v>871</v>
      </c>
    </row>
    <row r="1383" spans="1:6" ht="27.75" customHeight="1" x14ac:dyDescent="0.35">
      <c r="A1383" s="117">
        <v>43040</v>
      </c>
      <c r="B1383" s="62" t="s">
        <v>1044</v>
      </c>
      <c r="C1383" s="114" t="s">
        <v>924</v>
      </c>
      <c r="D1383" s="114"/>
      <c r="E1383" s="21">
        <v>1000</v>
      </c>
      <c r="F1383" s="133" t="s">
        <v>917</v>
      </c>
    </row>
    <row r="1384" spans="1:6" ht="27.75" customHeight="1" x14ac:dyDescent="0.35">
      <c r="A1384" s="117">
        <v>43041</v>
      </c>
      <c r="B1384" s="62" t="s">
        <v>23</v>
      </c>
      <c r="C1384" s="114"/>
      <c r="D1384" s="114"/>
      <c r="E1384" s="21">
        <v>0.25</v>
      </c>
      <c r="F1384" s="133" t="s">
        <v>871</v>
      </c>
    </row>
    <row r="1385" spans="1:6" ht="27.75" customHeight="1" x14ac:dyDescent="0.35">
      <c r="A1385" s="117">
        <v>43041</v>
      </c>
      <c r="B1385" s="62" t="s">
        <v>23</v>
      </c>
      <c r="C1385" s="114"/>
      <c r="D1385" s="114"/>
      <c r="E1385" s="21">
        <v>0.67</v>
      </c>
      <c r="F1385" s="133" t="s">
        <v>871</v>
      </c>
    </row>
    <row r="1386" spans="1:6" ht="27.75" customHeight="1" x14ac:dyDescent="0.35">
      <c r="A1386" s="117">
        <v>43041</v>
      </c>
      <c r="B1386" s="62" t="s">
        <v>23</v>
      </c>
      <c r="C1386" s="114"/>
      <c r="D1386" s="114"/>
      <c r="E1386" s="21">
        <v>0.83</v>
      </c>
      <c r="F1386" s="133" t="s">
        <v>871</v>
      </c>
    </row>
    <row r="1387" spans="1:6" ht="27.75" customHeight="1" x14ac:dyDescent="0.35">
      <c r="A1387" s="117">
        <v>43041</v>
      </c>
      <c r="B1387" s="62" t="s">
        <v>23</v>
      </c>
      <c r="C1387" s="114"/>
      <c r="D1387" s="114"/>
      <c r="E1387" s="21">
        <v>21</v>
      </c>
      <c r="F1387" s="133" t="s">
        <v>871</v>
      </c>
    </row>
    <row r="1388" spans="1:6" ht="27.75" customHeight="1" x14ac:dyDescent="0.35">
      <c r="A1388" s="117">
        <v>43042</v>
      </c>
      <c r="B1388" s="62" t="s">
        <v>23</v>
      </c>
      <c r="C1388" s="114"/>
      <c r="D1388" s="114"/>
      <c r="E1388" s="21">
        <v>0.09</v>
      </c>
      <c r="F1388" s="133" t="s">
        <v>871</v>
      </c>
    </row>
    <row r="1389" spans="1:6" ht="27.75" customHeight="1" x14ac:dyDescent="0.35">
      <c r="A1389" s="117">
        <v>43042</v>
      </c>
      <c r="B1389" s="62" t="s">
        <v>23</v>
      </c>
      <c r="C1389" s="114"/>
      <c r="D1389" s="114"/>
      <c r="E1389" s="21">
        <v>0.22</v>
      </c>
      <c r="F1389" s="133" t="s">
        <v>871</v>
      </c>
    </row>
    <row r="1390" spans="1:6" ht="27.75" customHeight="1" x14ac:dyDescent="0.35">
      <c r="A1390" s="117">
        <v>43042</v>
      </c>
      <c r="B1390" s="62" t="s">
        <v>23</v>
      </c>
      <c r="C1390" s="114"/>
      <c r="D1390" s="114"/>
      <c r="E1390" s="21">
        <v>0.22</v>
      </c>
      <c r="F1390" s="133" t="s">
        <v>871</v>
      </c>
    </row>
    <row r="1391" spans="1:6" ht="27.75" customHeight="1" x14ac:dyDescent="0.35">
      <c r="A1391" s="117">
        <v>43042</v>
      </c>
      <c r="B1391" s="62" t="s">
        <v>23</v>
      </c>
      <c r="C1391" s="114"/>
      <c r="D1391" s="114"/>
      <c r="E1391" s="21">
        <v>0.3</v>
      </c>
      <c r="F1391" s="133" t="s">
        <v>871</v>
      </c>
    </row>
    <row r="1392" spans="1:6" ht="27.75" customHeight="1" x14ac:dyDescent="0.35">
      <c r="A1392" s="117">
        <v>43042</v>
      </c>
      <c r="B1392" s="62" t="s">
        <v>23</v>
      </c>
      <c r="C1392" s="114"/>
      <c r="D1392" s="114"/>
      <c r="E1392" s="21">
        <v>0.57999999999999996</v>
      </c>
      <c r="F1392" s="133" t="s">
        <v>871</v>
      </c>
    </row>
    <row r="1393" spans="1:6" ht="27.75" customHeight="1" x14ac:dyDescent="0.35">
      <c r="A1393" s="117">
        <v>43042</v>
      </c>
      <c r="B1393" s="62" t="s">
        <v>23</v>
      </c>
      <c r="C1393" s="114"/>
      <c r="D1393" s="114"/>
      <c r="E1393" s="21">
        <v>0.59</v>
      </c>
      <c r="F1393" s="133" t="s">
        <v>871</v>
      </c>
    </row>
    <row r="1394" spans="1:6" ht="27.75" customHeight="1" x14ac:dyDescent="0.35">
      <c r="A1394" s="117">
        <v>43042</v>
      </c>
      <c r="B1394" s="62" t="s">
        <v>23</v>
      </c>
      <c r="C1394" s="114"/>
      <c r="D1394" s="114"/>
      <c r="E1394" s="21">
        <v>0.8</v>
      </c>
      <c r="F1394" s="133" t="s">
        <v>871</v>
      </c>
    </row>
    <row r="1395" spans="1:6" ht="27.75" customHeight="1" x14ac:dyDescent="0.35">
      <c r="A1395" s="117">
        <v>43042</v>
      </c>
      <c r="B1395" s="62" t="s">
        <v>638</v>
      </c>
      <c r="C1395" s="114" t="s">
        <v>639</v>
      </c>
      <c r="D1395" s="114" t="s">
        <v>769</v>
      </c>
      <c r="E1395" s="21">
        <v>509.2</v>
      </c>
      <c r="F1395" s="133" t="s">
        <v>871</v>
      </c>
    </row>
    <row r="1396" spans="1:6" ht="27.75" customHeight="1" x14ac:dyDescent="0.35">
      <c r="A1396" s="117">
        <v>43042</v>
      </c>
      <c r="B1396" s="62" t="s">
        <v>1043</v>
      </c>
      <c r="C1396" s="114"/>
      <c r="D1396" s="114"/>
      <c r="E1396" s="21">
        <v>1000</v>
      </c>
      <c r="F1396" s="133" t="s">
        <v>917</v>
      </c>
    </row>
    <row r="1397" spans="1:6" ht="27.75" customHeight="1" x14ac:dyDescent="0.35">
      <c r="A1397" s="117">
        <v>43042</v>
      </c>
      <c r="B1397" s="62" t="s">
        <v>1046</v>
      </c>
      <c r="C1397" s="114"/>
      <c r="D1397" s="114"/>
      <c r="E1397" s="21">
        <v>500</v>
      </c>
      <c r="F1397" s="133" t="s">
        <v>917</v>
      </c>
    </row>
    <row r="1398" spans="1:6" ht="27.75" customHeight="1" x14ac:dyDescent="0.35">
      <c r="A1398" s="117">
        <v>43042</v>
      </c>
      <c r="B1398" s="19" t="s">
        <v>1047</v>
      </c>
      <c r="C1398" s="114"/>
      <c r="D1398" s="114"/>
      <c r="E1398" s="21">
        <v>25732</v>
      </c>
      <c r="F1398" s="133" t="s">
        <v>1041</v>
      </c>
    </row>
    <row r="1399" spans="1:6" ht="27.75" customHeight="1" x14ac:dyDescent="0.35">
      <c r="A1399" s="117">
        <v>43045</v>
      </c>
      <c r="B1399" s="62" t="s">
        <v>23</v>
      </c>
      <c r="C1399" s="114"/>
      <c r="D1399" s="114"/>
      <c r="E1399" s="21">
        <v>0.05</v>
      </c>
      <c r="F1399" s="133" t="s">
        <v>871</v>
      </c>
    </row>
    <row r="1400" spans="1:6" ht="27.75" customHeight="1" x14ac:dyDescent="0.35">
      <c r="A1400" s="117">
        <v>43045</v>
      </c>
      <c r="B1400" s="62" t="s">
        <v>23</v>
      </c>
      <c r="C1400" s="114"/>
      <c r="D1400" s="114"/>
      <c r="E1400" s="21">
        <v>0.36</v>
      </c>
      <c r="F1400" s="133" t="s">
        <v>871</v>
      </c>
    </row>
    <row r="1401" spans="1:6" ht="27.75" customHeight="1" x14ac:dyDescent="0.35">
      <c r="A1401" s="117">
        <v>43045</v>
      </c>
      <c r="B1401" s="62" t="s">
        <v>23</v>
      </c>
      <c r="C1401" s="114"/>
      <c r="D1401" s="114"/>
      <c r="E1401" s="21">
        <v>0.37</v>
      </c>
      <c r="F1401" s="133" t="s">
        <v>871</v>
      </c>
    </row>
    <row r="1402" spans="1:6" ht="27.75" customHeight="1" x14ac:dyDescent="0.35">
      <c r="A1402" s="117">
        <v>43045</v>
      </c>
      <c r="B1402" s="62" t="s">
        <v>23</v>
      </c>
      <c r="C1402" s="114"/>
      <c r="D1402" s="114"/>
      <c r="E1402" s="21">
        <v>0.87</v>
      </c>
      <c r="F1402" s="133" t="s">
        <v>871</v>
      </c>
    </row>
    <row r="1403" spans="1:6" ht="27.75" customHeight="1" x14ac:dyDescent="0.35">
      <c r="A1403" s="117">
        <v>43045</v>
      </c>
      <c r="B1403" s="62" t="s">
        <v>23</v>
      </c>
      <c r="C1403" s="114"/>
      <c r="D1403" s="114"/>
      <c r="E1403" s="21">
        <v>0.9</v>
      </c>
      <c r="F1403" s="133" t="s">
        <v>871</v>
      </c>
    </row>
    <row r="1404" spans="1:6" ht="27.75" customHeight="1" x14ac:dyDescent="0.35">
      <c r="A1404" s="117">
        <v>43046</v>
      </c>
      <c r="B1404" s="62" t="s">
        <v>1048</v>
      </c>
      <c r="C1404" s="114"/>
      <c r="D1404" s="114"/>
      <c r="E1404" s="21">
        <v>1500</v>
      </c>
      <c r="F1404" s="133" t="s">
        <v>1041</v>
      </c>
    </row>
    <row r="1405" spans="1:6" ht="27.75" customHeight="1" x14ac:dyDescent="0.35">
      <c r="A1405" s="117">
        <v>43046</v>
      </c>
      <c r="B1405" s="62" t="s">
        <v>1049</v>
      </c>
      <c r="C1405" s="114"/>
      <c r="D1405" s="114"/>
      <c r="E1405" s="21">
        <v>500</v>
      </c>
      <c r="F1405" s="133" t="s">
        <v>917</v>
      </c>
    </row>
    <row r="1406" spans="1:6" ht="27.75" customHeight="1" x14ac:dyDescent="0.35">
      <c r="A1406" s="117">
        <v>43047</v>
      </c>
      <c r="B1406" s="62" t="s">
        <v>23</v>
      </c>
      <c r="C1406" s="114"/>
      <c r="D1406" s="114"/>
      <c r="E1406" s="21">
        <v>0.17</v>
      </c>
      <c r="F1406" s="133" t="s">
        <v>871</v>
      </c>
    </row>
    <row r="1407" spans="1:6" ht="27.75" customHeight="1" x14ac:dyDescent="0.35">
      <c r="A1407" s="117">
        <v>43047</v>
      </c>
      <c r="B1407" s="62" t="s">
        <v>23</v>
      </c>
      <c r="C1407" s="114"/>
      <c r="D1407" s="114"/>
      <c r="E1407" s="21">
        <v>0.31</v>
      </c>
      <c r="F1407" s="133" t="s">
        <v>871</v>
      </c>
    </row>
    <row r="1408" spans="1:6" ht="27.75" customHeight="1" x14ac:dyDescent="0.35">
      <c r="A1408" s="117">
        <v>43047</v>
      </c>
      <c r="B1408" s="62" t="s">
        <v>23</v>
      </c>
      <c r="C1408" s="114"/>
      <c r="D1408" s="114"/>
      <c r="E1408" s="21">
        <v>0.94</v>
      </c>
      <c r="F1408" s="133" t="s">
        <v>871</v>
      </c>
    </row>
    <row r="1409" spans="1:6" ht="27.75" customHeight="1" x14ac:dyDescent="0.35">
      <c r="A1409" s="117">
        <v>43047</v>
      </c>
      <c r="B1409" s="62" t="s">
        <v>1055</v>
      </c>
      <c r="C1409" s="114" t="s">
        <v>1056</v>
      </c>
      <c r="D1409" s="114" t="s">
        <v>1057</v>
      </c>
      <c r="E1409" s="21">
        <v>300</v>
      </c>
      <c r="F1409" s="133" t="s">
        <v>917</v>
      </c>
    </row>
    <row r="1410" spans="1:6" ht="27.75" customHeight="1" x14ac:dyDescent="0.35">
      <c r="A1410" s="117">
        <v>43047</v>
      </c>
      <c r="B1410" s="19" t="s">
        <v>1058</v>
      </c>
      <c r="C1410" s="114"/>
      <c r="D1410" s="114"/>
      <c r="E1410" s="21">
        <v>5370</v>
      </c>
      <c r="F1410" s="133" t="s">
        <v>1041</v>
      </c>
    </row>
    <row r="1411" spans="1:6" ht="27.75" customHeight="1" x14ac:dyDescent="0.35">
      <c r="A1411" s="117">
        <v>43047</v>
      </c>
      <c r="B1411" s="19" t="s">
        <v>1059</v>
      </c>
      <c r="C1411" s="114"/>
      <c r="D1411" s="114"/>
      <c r="E1411" s="21">
        <v>2285</v>
      </c>
      <c r="F1411" s="133" t="s">
        <v>1041</v>
      </c>
    </row>
    <row r="1412" spans="1:6" ht="27.75" customHeight="1" x14ac:dyDescent="0.35">
      <c r="A1412" s="117">
        <v>43047</v>
      </c>
      <c r="B1412" s="19" t="s">
        <v>1060</v>
      </c>
      <c r="C1412" s="114"/>
      <c r="D1412" s="114"/>
      <c r="E1412" s="21">
        <v>490</v>
      </c>
      <c r="F1412" s="133" t="s">
        <v>1041</v>
      </c>
    </row>
    <row r="1413" spans="1:6" ht="27.75" customHeight="1" x14ac:dyDescent="0.35">
      <c r="A1413" s="117">
        <v>43047</v>
      </c>
      <c r="B1413" s="19" t="s">
        <v>1061</v>
      </c>
      <c r="C1413" s="114"/>
      <c r="D1413" s="114"/>
      <c r="E1413" s="21">
        <v>1700</v>
      </c>
      <c r="F1413" s="133" t="s">
        <v>1041</v>
      </c>
    </row>
    <row r="1414" spans="1:6" ht="27.75" customHeight="1" x14ac:dyDescent="0.35">
      <c r="A1414" s="117">
        <v>43047</v>
      </c>
      <c r="B1414" s="19" t="s">
        <v>1063</v>
      </c>
      <c r="C1414" s="114"/>
      <c r="D1414" s="114"/>
      <c r="E1414" s="21">
        <v>400</v>
      </c>
      <c r="F1414" s="133" t="s">
        <v>1041</v>
      </c>
    </row>
    <row r="1415" spans="1:6" ht="27.75" customHeight="1" x14ac:dyDescent="0.35">
      <c r="A1415" s="117">
        <v>43047</v>
      </c>
      <c r="B1415" s="19" t="s">
        <v>1062</v>
      </c>
      <c r="C1415" s="114"/>
      <c r="D1415" s="114"/>
      <c r="E1415" s="21">
        <v>2800</v>
      </c>
      <c r="F1415" s="133" t="s">
        <v>1041</v>
      </c>
    </row>
    <row r="1416" spans="1:6" ht="29.5" customHeight="1" x14ac:dyDescent="0.35">
      <c r="A1416" s="117">
        <v>43048</v>
      </c>
      <c r="B1416" s="62" t="s">
        <v>1051</v>
      </c>
      <c r="C1416" s="114"/>
      <c r="D1416" s="114"/>
      <c r="E1416" s="21">
        <v>2551.8000000000002</v>
      </c>
      <c r="F1416" s="133" t="s">
        <v>871</v>
      </c>
    </row>
    <row r="1417" spans="1:6" ht="47.5" customHeight="1" x14ac:dyDescent="0.35">
      <c r="A1417" s="117">
        <v>43048</v>
      </c>
      <c r="B1417" s="62" t="s">
        <v>1052</v>
      </c>
      <c r="C1417" s="114"/>
      <c r="D1417" s="114"/>
      <c r="E1417" s="21">
        <v>3390</v>
      </c>
      <c r="F1417" s="133" t="s">
        <v>871</v>
      </c>
    </row>
    <row r="1418" spans="1:6" ht="34" customHeight="1" x14ac:dyDescent="0.35">
      <c r="A1418" s="117">
        <v>43048</v>
      </c>
      <c r="B1418" s="62" t="s">
        <v>1053</v>
      </c>
      <c r="C1418" s="114"/>
      <c r="D1418" s="114"/>
      <c r="E1418" s="21">
        <v>1510.9</v>
      </c>
      <c r="F1418" s="133" t="s">
        <v>871</v>
      </c>
    </row>
    <row r="1419" spans="1:6" ht="27.75" customHeight="1" x14ac:dyDescent="0.35">
      <c r="A1419" s="117">
        <v>43048</v>
      </c>
      <c r="B1419" s="62" t="s">
        <v>1054</v>
      </c>
      <c r="C1419" s="114"/>
      <c r="D1419" s="114"/>
      <c r="E1419" s="21">
        <v>3048.2</v>
      </c>
      <c r="F1419" s="133" t="s">
        <v>871</v>
      </c>
    </row>
    <row r="1420" spans="1:6" ht="27.75" customHeight="1" x14ac:dyDescent="0.35">
      <c r="A1420" s="117">
        <v>43048</v>
      </c>
      <c r="B1420" s="62" t="s">
        <v>23</v>
      </c>
      <c r="C1420" s="114"/>
      <c r="D1420" s="114"/>
      <c r="E1420" s="21">
        <v>0.2</v>
      </c>
      <c r="F1420" s="133" t="s">
        <v>871</v>
      </c>
    </row>
    <row r="1421" spans="1:6" ht="27.75" customHeight="1" x14ac:dyDescent="0.35">
      <c r="A1421" s="117">
        <v>43048</v>
      </c>
      <c r="B1421" s="62" t="s">
        <v>23</v>
      </c>
      <c r="C1421" s="114"/>
      <c r="D1421" s="114"/>
      <c r="E1421" s="21">
        <v>0.36</v>
      </c>
      <c r="F1421" s="133" t="s">
        <v>871</v>
      </c>
    </row>
    <row r="1422" spans="1:6" ht="27.75" customHeight="1" x14ac:dyDescent="0.35">
      <c r="A1422" s="117">
        <v>43048</v>
      </c>
      <c r="B1422" s="62" t="s">
        <v>23</v>
      </c>
      <c r="C1422" s="114"/>
      <c r="D1422" s="114"/>
      <c r="E1422" s="21">
        <v>0.62</v>
      </c>
      <c r="F1422" s="133" t="s">
        <v>871</v>
      </c>
    </row>
    <row r="1423" spans="1:6" ht="27.75" customHeight="1" x14ac:dyDescent="0.35">
      <c r="A1423" s="117">
        <v>43048</v>
      </c>
      <c r="B1423" s="62" t="s">
        <v>23</v>
      </c>
      <c r="C1423" s="114"/>
      <c r="D1423" s="114"/>
      <c r="E1423" s="21">
        <v>8</v>
      </c>
      <c r="F1423" s="133" t="s">
        <v>871</v>
      </c>
    </row>
    <row r="1424" spans="1:6" ht="27.75" customHeight="1" x14ac:dyDescent="0.35">
      <c r="A1424" s="117">
        <v>43048</v>
      </c>
      <c r="B1424" s="19" t="s">
        <v>1064</v>
      </c>
      <c r="C1424" s="114"/>
      <c r="D1424" s="114"/>
      <c r="E1424" s="21">
        <v>100</v>
      </c>
      <c r="F1424" s="133" t="s">
        <v>1041</v>
      </c>
    </row>
    <row r="1425" spans="1:6" ht="27.75" customHeight="1" x14ac:dyDescent="0.35">
      <c r="A1425" s="117">
        <v>43048</v>
      </c>
      <c r="B1425" s="19" t="s">
        <v>1065</v>
      </c>
      <c r="C1425" s="114"/>
      <c r="D1425" s="114"/>
      <c r="E1425" s="21">
        <v>1500</v>
      </c>
      <c r="F1425" s="133" t="s">
        <v>871</v>
      </c>
    </row>
    <row r="1426" spans="1:6" ht="27.75" customHeight="1" x14ac:dyDescent="0.35">
      <c r="A1426" s="117">
        <v>43048</v>
      </c>
      <c r="B1426" s="62" t="s">
        <v>1043</v>
      </c>
      <c r="C1426" s="114"/>
      <c r="D1426" s="114"/>
      <c r="E1426" s="21">
        <v>3000</v>
      </c>
      <c r="F1426" s="133" t="s">
        <v>917</v>
      </c>
    </row>
    <row r="1427" spans="1:6" ht="27.75" customHeight="1" x14ac:dyDescent="0.35">
      <c r="A1427" s="117">
        <v>43049</v>
      </c>
      <c r="B1427" s="19" t="s">
        <v>1066</v>
      </c>
      <c r="C1427" s="114"/>
      <c r="D1427" s="114"/>
      <c r="E1427" s="21">
        <v>300</v>
      </c>
      <c r="F1427" s="133" t="s">
        <v>871</v>
      </c>
    </row>
    <row r="1428" spans="1:6" ht="27.75" customHeight="1" x14ac:dyDescent="0.35">
      <c r="A1428" s="117">
        <v>43049</v>
      </c>
      <c r="B1428" s="19" t="s">
        <v>1067</v>
      </c>
      <c r="C1428" s="114"/>
      <c r="D1428" s="114"/>
      <c r="E1428" s="21">
        <v>700</v>
      </c>
      <c r="F1428" s="133" t="s">
        <v>871</v>
      </c>
    </row>
    <row r="1429" spans="1:6" ht="27.75" customHeight="1" x14ac:dyDescent="0.35">
      <c r="A1429" s="117">
        <v>43049</v>
      </c>
      <c r="B1429" s="62" t="s">
        <v>1068</v>
      </c>
      <c r="C1429" s="114"/>
      <c r="D1429" s="114"/>
      <c r="E1429" s="21">
        <v>1000</v>
      </c>
      <c r="F1429" s="133" t="s">
        <v>917</v>
      </c>
    </row>
    <row r="1430" spans="1:6" ht="27.75" customHeight="1" x14ac:dyDescent="0.35">
      <c r="A1430" s="117">
        <v>43049</v>
      </c>
      <c r="B1430" s="62" t="s">
        <v>23</v>
      </c>
      <c r="C1430" s="114"/>
      <c r="D1430" s="114"/>
      <c r="E1430" s="21">
        <v>0.66</v>
      </c>
      <c r="F1430" s="133" t="s">
        <v>871</v>
      </c>
    </row>
    <row r="1431" spans="1:6" ht="35.5" customHeight="1" x14ac:dyDescent="0.35">
      <c r="A1431" s="117">
        <v>43049</v>
      </c>
      <c r="B1431" s="62" t="s">
        <v>1069</v>
      </c>
      <c r="C1431" s="114"/>
      <c r="D1431" s="114"/>
      <c r="E1431" s="21">
        <v>7980</v>
      </c>
      <c r="F1431" s="133" t="s">
        <v>871</v>
      </c>
    </row>
    <row r="1432" spans="1:6" ht="27.75" customHeight="1" x14ac:dyDescent="0.35">
      <c r="A1432" s="117">
        <v>43049</v>
      </c>
      <c r="B1432" s="62" t="s">
        <v>1070</v>
      </c>
      <c r="C1432" s="114"/>
      <c r="D1432" s="114"/>
      <c r="E1432" s="21">
        <v>6130</v>
      </c>
      <c r="F1432" s="133" t="s">
        <v>871</v>
      </c>
    </row>
    <row r="1433" spans="1:6" ht="27.75" customHeight="1" x14ac:dyDescent="0.35">
      <c r="A1433" s="117">
        <v>43049</v>
      </c>
      <c r="B1433" s="62" t="s">
        <v>1071</v>
      </c>
      <c r="C1433" s="114"/>
      <c r="D1433" s="114"/>
      <c r="E1433" s="21">
        <v>660</v>
      </c>
      <c r="F1433" s="133" t="s">
        <v>871</v>
      </c>
    </row>
    <row r="1434" spans="1:6" ht="27.75" customHeight="1" x14ac:dyDescent="0.35">
      <c r="A1434" s="117">
        <v>43052</v>
      </c>
      <c r="B1434" s="62" t="s">
        <v>23</v>
      </c>
      <c r="C1434" s="114"/>
      <c r="D1434" s="114"/>
      <c r="E1434" s="21">
        <v>0.04</v>
      </c>
      <c r="F1434" s="133" t="s">
        <v>871</v>
      </c>
    </row>
    <row r="1435" spans="1:6" ht="27.75" customHeight="1" x14ac:dyDescent="0.35">
      <c r="A1435" s="117">
        <v>43052</v>
      </c>
      <c r="B1435" s="62" t="s">
        <v>23</v>
      </c>
      <c r="C1435" s="114"/>
      <c r="D1435" s="114"/>
      <c r="E1435" s="21">
        <v>0.9</v>
      </c>
      <c r="F1435" s="133" t="s">
        <v>871</v>
      </c>
    </row>
    <row r="1436" spans="1:6" ht="27.75" customHeight="1" x14ac:dyDescent="0.35">
      <c r="A1436" s="117">
        <v>43052</v>
      </c>
      <c r="B1436" s="62" t="s">
        <v>23</v>
      </c>
      <c r="C1436" s="114"/>
      <c r="D1436" s="114"/>
      <c r="E1436" s="21">
        <v>0.93</v>
      </c>
      <c r="F1436" s="133" t="s">
        <v>871</v>
      </c>
    </row>
    <row r="1437" spans="1:6" ht="27.75" customHeight="1" x14ac:dyDescent="0.35">
      <c r="A1437" s="117">
        <v>43052</v>
      </c>
      <c r="B1437" s="62" t="s">
        <v>23</v>
      </c>
      <c r="C1437" s="114"/>
      <c r="D1437" s="114"/>
      <c r="E1437" s="21">
        <v>0.98</v>
      </c>
      <c r="F1437" s="133" t="s">
        <v>871</v>
      </c>
    </row>
    <row r="1438" spans="1:6" ht="27.75" customHeight="1" x14ac:dyDescent="0.35">
      <c r="A1438" s="117">
        <v>43052</v>
      </c>
      <c r="B1438" s="19" t="s">
        <v>1072</v>
      </c>
      <c r="C1438" s="114"/>
      <c r="D1438" s="114"/>
      <c r="E1438" s="21">
        <v>230</v>
      </c>
      <c r="F1438" s="133" t="s">
        <v>1041</v>
      </c>
    </row>
    <row r="1439" spans="1:6" ht="27.75" customHeight="1" x14ac:dyDescent="0.35">
      <c r="A1439" s="117">
        <v>43052</v>
      </c>
      <c r="B1439" s="19" t="s">
        <v>1073</v>
      </c>
      <c r="C1439" s="114"/>
      <c r="D1439" s="114"/>
      <c r="E1439" s="21">
        <v>320</v>
      </c>
      <c r="F1439" s="133" t="s">
        <v>1041</v>
      </c>
    </row>
    <row r="1440" spans="1:6" ht="27.75" customHeight="1" x14ac:dyDescent="0.35">
      <c r="A1440" s="117">
        <v>43052</v>
      </c>
      <c r="B1440" s="19" t="s">
        <v>1074</v>
      </c>
      <c r="C1440" s="114"/>
      <c r="D1440" s="114"/>
      <c r="E1440" s="21">
        <v>100</v>
      </c>
      <c r="F1440" s="133" t="s">
        <v>1041</v>
      </c>
    </row>
    <row r="1441" spans="1:6" ht="27.75" customHeight="1" x14ac:dyDescent="0.35">
      <c r="A1441" s="117">
        <v>43053</v>
      </c>
      <c r="B1441" s="62" t="s">
        <v>23</v>
      </c>
      <c r="C1441" s="114"/>
      <c r="D1441" s="114"/>
      <c r="E1441" s="21">
        <v>0.03</v>
      </c>
      <c r="F1441" s="133" t="s">
        <v>871</v>
      </c>
    </row>
    <row r="1442" spans="1:6" ht="27.75" customHeight="1" x14ac:dyDescent="0.35">
      <c r="A1442" s="117">
        <v>43053</v>
      </c>
      <c r="B1442" s="62" t="s">
        <v>23</v>
      </c>
      <c r="C1442" s="114"/>
      <c r="D1442" s="114"/>
      <c r="E1442" s="21">
        <v>0.11</v>
      </c>
      <c r="F1442" s="133" t="s">
        <v>871</v>
      </c>
    </row>
    <row r="1443" spans="1:6" ht="27.75" customHeight="1" x14ac:dyDescent="0.35">
      <c r="A1443" s="117">
        <v>43053</v>
      </c>
      <c r="B1443" s="62" t="s">
        <v>23</v>
      </c>
      <c r="C1443" s="114"/>
      <c r="D1443" s="114"/>
      <c r="E1443" s="21">
        <v>0.86</v>
      </c>
      <c r="F1443" s="133" t="s">
        <v>871</v>
      </c>
    </row>
    <row r="1444" spans="1:6" ht="27.75" customHeight="1" x14ac:dyDescent="0.35">
      <c r="A1444" s="117">
        <v>43053</v>
      </c>
      <c r="B1444" s="62" t="s">
        <v>1075</v>
      </c>
      <c r="C1444" s="114"/>
      <c r="D1444" s="114"/>
      <c r="E1444" s="21">
        <v>50</v>
      </c>
      <c r="F1444" s="133" t="s">
        <v>983</v>
      </c>
    </row>
    <row r="1445" spans="1:6" ht="27.75" customHeight="1" x14ac:dyDescent="0.35">
      <c r="A1445" s="117">
        <v>43053</v>
      </c>
      <c r="B1445" s="62" t="s">
        <v>1076</v>
      </c>
      <c r="C1445" s="114"/>
      <c r="D1445" s="114"/>
      <c r="E1445" s="21">
        <v>100</v>
      </c>
      <c r="F1445" s="133" t="s">
        <v>983</v>
      </c>
    </row>
    <row r="1446" spans="1:6" ht="27.75" customHeight="1" x14ac:dyDescent="0.35">
      <c r="A1446" s="117">
        <v>43053</v>
      </c>
      <c r="B1446" s="117" t="s">
        <v>1077</v>
      </c>
      <c r="C1446" s="114"/>
      <c r="D1446" s="114"/>
      <c r="E1446" s="21">
        <v>500</v>
      </c>
      <c r="F1446" s="133" t="s">
        <v>871</v>
      </c>
    </row>
    <row r="1447" spans="1:6" ht="27.75" customHeight="1" x14ac:dyDescent="0.35">
      <c r="A1447" s="117">
        <v>43053</v>
      </c>
      <c r="B1447" s="19" t="s">
        <v>1078</v>
      </c>
      <c r="C1447" s="114"/>
      <c r="D1447" s="114"/>
      <c r="E1447" s="21">
        <v>204</v>
      </c>
      <c r="F1447" s="133" t="s">
        <v>983</v>
      </c>
    </row>
    <row r="1448" spans="1:6" ht="27.75" customHeight="1" x14ac:dyDescent="0.35">
      <c r="A1448" s="117">
        <v>43053</v>
      </c>
      <c r="B1448" s="62" t="s">
        <v>1079</v>
      </c>
      <c r="C1448" s="114"/>
      <c r="D1448" s="114"/>
      <c r="E1448" s="21">
        <v>200</v>
      </c>
      <c r="F1448" s="133" t="s">
        <v>983</v>
      </c>
    </row>
    <row r="1449" spans="1:6" ht="27.75" customHeight="1" x14ac:dyDescent="0.35">
      <c r="A1449" s="117">
        <v>43053</v>
      </c>
      <c r="B1449" s="19" t="s">
        <v>1080</v>
      </c>
      <c r="C1449" s="114"/>
      <c r="D1449" s="114"/>
      <c r="E1449" s="21">
        <v>300</v>
      </c>
      <c r="F1449" s="133" t="s">
        <v>983</v>
      </c>
    </row>
    <row r="1450" spans="1:6" ht="27.75" customHeight="1" x14ac:dyDescent="0.35">
      <c r="A1450" s="117">
        <v>43053</v>
      </c>
      <c r="B1450" s="62" t="s">
        <v>1081</v>
      </c>
      <c r="C1450" s="114"/>
      <c r="D1450" s="114"/>
      <c r="E1450" s="21">
        <v>200</v>
      </c>
      <c r="F1450" s="133" t="s">
        <v>983</v>
      </c>
    </row>
    <row r="1451" spans="1:6" ht="27.75" customHeight="1" x14ac:dyDescent="0.35">
      <c r="A1451" s="117">
        <v>43053</v>
      </c>
      <c r="B1451" s="62" t="s">
        <v>1082</v>
      </c>
      <c r="C1451" s="114"/>
      <c r="D1451" s="114"/>
      <c r="E1451" s="21">
        <v>200</v>
      </c>
      <c r="F1451" s="133" t="s">
        <v>983</v>
      </c>
    </row>
    <row r="1452" spans="1:6" ht="27.75" customHeight="1" x14ac:dyDescent="0.35">
      <c r="A1452" s="117">
        <v>43054</v>
      </c>
      <c r="B1452" s="62" t="s">
        <v>23</v>
      </c>
      <c r="C1452" s="114"/>
      <c r="D1452" s="114"/>
      <c r="E1452" s="21">
        <v>7.0000000000000007E-2</v>
      </c>
      <c r="F1452" s="133" t="s">
        <v>871</v>
      </c>
    </row>
    <row r="1453" spans="1:6" ht="27.75" customHeight="1" x14ac:dyDescent="0.35">
      <c r="A1453" s="117">
        <v>43054</v>
      </c>
      <c r="B1453" s="62" t="s">
        <v>23</v>
      </c>
      <c r="C1453" s="114"/>
      <c r="D1453" s="114"/>
      <c r="E1453" s="21">
        <v>0.09</v>
      </c>
      <c r="F1453" s="133" t="s">
        <v>871</v>
      </c>
    </row>
    <row r="1454" spans="1:6" ht="27.75" customHeight="1" x14ac:dyDescent="0.35">
      <c r="A1454" s="117">
        <v>43054</v>
      </c>
      <c r="B1454" s="62" t="s">
        <v>23</v>
      </c>
      <c r="C1454" s="114"/>
      <c r="D1454" s="114"/>
      <c r="E1454" s="21">
        <v>0.13</v>
      </c>
      <c r="F1454" s="133" t="s">
        <v>871</v>
      </c>
    </row>
    <row r="1455" spans="1:6" ht="27.75" customHeight="1" x14ac:dyDescent="0.35">
      <c r="A1455" s="117">
        <v>43054</v>
      </c>
      <c r="B1455" s="62" t="s">
        <v>23</v>
      </c>
      <c r="C1455" s="114"/>
      <c r="D1455" s="114"/>
      <c r="E1455" s="21">
        <v>0.23</v>
      </c>
      <c r="F1455" s="133" t="s">
        <v>871</v>
      </c>
    </row>
    <row r="1456" spans="1:6" ht="27.75" customHeight="1" x14ac:dyDescent="0.35">
      <c r="A1456" s="117">
        <v>43054</v>
      </c>
      <c r="B1456" s="62" t="s">
        <v>23</v>
      </c>
      <c r="C1456" s="114"/>
      <c r="D1456" s="114"/>
      <c r="E1456" s="21">
        <v>0.32</v>
      </c>
      <c r="F1456" s="133" t="s">
        <v>871</v>
      </c>
    </row>
    <row r="1457" spans="1:6" ht="27.75" customHeight="1" x14ac:dyDescent="0.35">
      <c r="A1457" s="117">
        <v>43054</v>
      </c>
      <c r="B1457" s="62" t="s">
        <v>23</v>
      </c>
      <c r="C1457" s="114"/>
      <c r="D1457" s="114"/>
      <c r="E1457" s="21">
        <v>0.5</v>
      </c>
      <c r="F1457" s="133" t="s">
        <v>871</v>
      </c>
    </row>
    <row r="1458" spans="1:6" ht="27.75" customHeight="1" x14ac:dyDescent="0.35">
      <c r="A1458" s="117">
        <v>43054</v>
      </c>
      <c r="B1458" s="62" t="s">
        <v>23</v>
      </c>
      <c r="C1458" s="114"/>
      <c r="D1458" s="114"/>
      <c r="E1458" s="21">
        <v>0.79</v>
      </c>
      <c r="F1458" s="133" t="s">
        <v>871</v>
      </c>
    </row>
    <row r="1459" spans="1:6" ht="27.75" customHeight="1" x14ac:dyDescent="0.35">
      <c r="A1459" s="117">
        <v>43054</v>
      </c>
      <c r="B1459" s="62" t="s">
        <v>1083</v>
      </c>
      <c r="C1459" s="114" t="s">
        <v>639</v>
      </c>
      <c r="D1459" s="114" t="s">
        <v>1084</v>
      </c>
      <c r="E1459" s="21">
        <v>350</v>
      </c>
      <c r="F1459" s="133" t="s">
        <v>983</v>
      </c>
    </row>
    <row r="1460" spans="1:6" ht="27.75" customHeight="1" x14ac:dyDescent="0.35">
      <c r="A1460" s="117">
        <v>43054</v>
      </c>
      <c r="B1460" s="62" t="s">
        <v>1085</v>
      </c>
      <c r="C1460" s="114"/>
      <c r="D1460" s="114"/>
      <c r="E1460" s="21">
        <v>200</v>
      </c>
      <c r="F1460" s="133" t="s">
        <v>983</v>
      </c>
    </row>
    <row r="1461" spans="1:6" ht="27.75" customHeight="1" x14ac:dyDescent="0.35">
      <c r="A1461" s="117">
        <v>43054</v>
      </c>
      <c r="B1461" s="62" t="s">
        <v>1086</v>
      </c>
      <c r="C1461" s="114"/>
      <c r="D1461" s="114"/>
      <c r="E1461" s="21">
        <v>200</v>
      </c>
      <c r="F1461" s="133" t="s">
        <v>983</v>
      </c>
    </row>
    <row r="1462" spans="1:6" ht="27.75" customHeight="1" x14ac:dyDescent="0.35">
      <c r="A1462" s="117">
        <v>43054</v>
      </c>
      <c r="B1462" s="62" t="s">
        <v>1087</v>
      </c>
      <c r="C1462" s="114"/>
      <c r="D1462" s="114"/>
      <c r="E1462" s="21">
        <v>3000</v>
      </c>
      <c r="F1462" s="133" t="s">
        <v>917</v>
      </c>
    </row>
    <row r="1463" spans="1:6" ht="27.75" customHeight="1" x14ac:dyDescent="0.35">
      <c r="A1463" s="117">
        <v>43055</v>
      </c>
      <c r="B1463" s="62" t="s">
        <v>23</v>
      </c>
      <c r="C1463" s="114"/>
      <c r="D1463" s="114"/>
      <c r="E1463" s="21">
        <v>0.12</v>
      </c>
      <c r="F1463" s="133" t="s">
        <v>871</v>
      </c>
    </row>
    <row r="1464" spans="1:6" ht="27.75" customHeight="1" x14ac:dyDescent="0.35">
      <c r="A1464" s="117">
        <v>43055</v>
      </c>
      <c r="B1464" s="62" t="s">
        <v>23</v>
      </c>
      <c r="C1464" s="114"/>
      <c r="D1464" s="114"/>
      <c r="E1464" s="21">
        <v>0.24</v>
      </c>
      <c r="F1464" s="133" t="s">
        <v>871</v>
      </c>
    </row>
    <row r="1465" spans="1:6" ht="27.75" customHeight="1" x14ac:dyDescent="0.35">
      <c r="A1465" s="117">
        <v>43055</v>
      </c>
      <c r="B1465" s="62" t="s">
        <v>23</v>
      </c>
      <c r="C1465" s="114"/>
      <c r="D1465" s="114"/>
      <c r="E1465" s="21">
        <v>0.36</v>
      </c>
      <c r="F1465" s="133" t="s">
        <v>871</v>
      </c>
    </row>
    <row r="1466" spans="1:6" ht="27.75" customHeight="1" x14ac:dyDescent="0.35">
      <c r="A1466" s="117">
        <v>43055</v>
      </c>
      <c r="B1466" s="62" t="s">
        <v>23</v>
      </c>
      <c r="C1466" s="114"/>
      <c r="D1466" s="114"/>
      <c r="E1466" s="21">
        <v>0.39</v>
      </c>
      <c r="F1466" s="133" t="s">
        <v>871</v>
      </c>
    </row>
    <row r="1467" spans="1:6" ht="27.75" customHeight="1" x14ac:dyDescent="0.35">
      <c r="A1467" s="117">
        <v>43055</v>
      </c>
      <c r="B1467" s="62" t="s">
        <v>23</v>
      </c>
      <c r="C1467" s="114"/>
      <c r="D1467" s="114"/>
      <c r="E1467" s="21">
        <v>0.5</v>
      </c>
      <c r="F1467" s="133" t="s">
        <v>871</v>
      </c>
    </row>
    <row r="1468" spans="1:6" ht="27.75" customHeight="1" x14ac:dyDescent="0.35">
      <c r="A1468" s="117">
        <v>43055</v>
      </c>
      <c r="B1468" s="62" t="s">
        <v>23</v>
      </c>
      <c r="C1468" s="114"/>
      <c r="D1468" s="114"/>
      <c r="E1468" s="21">
        <v>0.5</v>
      </c>
      <c r="F1468" s="133" t="s">
        <v>871</v>
      </c>
    </row>
    <row r="1469" spans="1:6" ht="27.75" customHeight="1" x14ac:dyDescent="0.35">
      <c r="A1469" s="117">
        <v>43055</v>
      </c>
      <c r="B1469" s="62" t="s">
        <v>23</v>
      </c>
      <c r="C1469" s="114"/>
      <c r="D1469" s="114"/>
      <c r="E1469" s="21">
        <v>48.9</v>
      </c>
      <c r="F1469" s="133" t="s">
        <v>871</v>
      </c>
    </row>
    <row r="1470" spans="1:6" ht="27.75" customHeight="1" x14ac:dyDescent="0.35">
      <c r="A1470" s="117">
        <v>43055</v>
      </c>
      <c r="B1470" s="19" t="s">
        <v>1088</v>
      </c>
      <c r="C1470" s="114"/>
      <c r="D1470" s="114"/>
      <c r="E1470" s="21">
        <v>100</v>
      </c>
      <c r="F1470" s="133" t="s">
        <v>871</v>
      </c>
    </row>
    <row r="1471" spans="1:6" ht="27.75" customHeight="1" x14ac:dyDescent="0.35">
      <c r="A1471" s="117">
        <v>43055</v>
      </c>
      <c r="B1471" s="19" t="s">
        <v>1089</v>
      </c>
      <c r="C1471" s="114"/>
      <c r="D1471" s="114"/>
      <c r="E1471" s="21">
        <v>100</v>
      </c>
      <c r="F1471" s="133" t="s">
        <v>1041</v>
      </c>
    </row>
    <row r="1472" spans="1:6" ht="27.75" customHeight="1" x14ac:dyDescent="0.35">
      <c r="A1472" s="117">
        <v>43055</v>
      </c>
      <c r="B1472" s="19" t="s">
        <v>1090</v>
      </c>
      <c r="C1472" s="114"/>
      <c r="D1472" s="114"/>
      <c r="E1472" s="21">
        <v>900</v>
      </c>
      <c r="F1472" s="133" t="s">
        <v>1041</v>
      </c>
    </row>
    <row r="1473" spans="1:6" ht="27.75" customHeight="1" x14ac:dyDescent="0.35">
      <c r="A1473" s="117">
        <v>43055</v>
      </c>
      <c r="B1473" s="19" t="s">
        <v>1091</v>
      </c>
      <c r="C1473" s="114"/>
      <c r="D1473" s="114"/>
      <c r="E1473" s="21">
        <v>100</v>
      </c>
      <c r="F1473" s="133" t="s">
        <v>1041</v>
      </c>
    </row>
    <row r="1474" spans="1:6" ht="27.75" customHeight="1" x14ac:dyDescent="0.35">
      <c r="A1474" s="117">
        <v>43056</v>
      </c>
      <c r="B1474" s="62" t="s">
        <v>23</v>
      </c>
      <c r="C1474" s="114"/>
      <c r="D1474" s="114"/>
      <c r="E1474" s="21">
        <v>0.18</v>
      </c>
      <c r="F1474" s="133" t="s">
        <v>871</v>
      </c>
    </row>
    <row r="1475" spans="1:6" ht="27.75" customHeight="1" x14ac:dyDescent="0.35">
      <c r="A1475" s="117">
        <v>43056</v>
      </c>
      <c r="B1475" s="62" t="s">
        <v>23</v>
      </c>
      <c r="C1475" s="114"/>
      <c r="D1475" s="114"/>
      <c r="E1475" s="21">
        <v>0.4</v>
      </c>
      <c r="F1475" s="133" t="s">
        <v>871</v>
      </c>
    </row>
    <row r="1476" spans="1:6" ht="27.75" customHeight="1" x14ac:dyDescent="0.35">
      <c r="A1476" s="117">
        <v>43056</v>
      </c>
      <c r="B1476" s="62" t="s">
        <v>23</v>
      </c>
      <c r="C1476" s="114"/>
      <c r="D1476" s="114"/>
      <c r="E1476" s="21">
        <v>0.47</v>
      </c>
      <c r="F1476" s="133" t="s">
        <v>871</v>
      </c>
    </row>
    <row r="1477" spans="1:6" ht="27.75" customHeight="1" x14ac:dyDescent="0.35">
      <c r="A1477" s="117">
        <v>43056</v>
      </c>
      <c r="B1477" s="62" t="s">
        <v>638</v>
      </c>
      <c r="C1477" s="114" t="s">
        <v>639</v>
      </c>
      <c r="D1477" s="114" t="s">
        <v>769</v>
      </c>
      <c r="E1477" s="21">
        <v>90.25</v>
      </c>
      <c r="F1477" s="133" t="s">
        <v>871</v>
      </c>
    </row>
    <row r="1478" spans="1:6" ht="27.75" customHeight="1" x14ac:dyDescent="0.35">
      <c r="A1478" s="117">
        <v>43057</v>
      </c>
      <c r="B1478" s="62" t="s">
        <v>23</v>
      </c>
      <c r="C1478" s="114"/>
      <c r="D1478" s="114"/>
      <c r="E1478" s="21">
        <v>0.09</v>
      </c>
      <c r="F1478" s="133" t="s">
        <v>871</v>
      </c>
    </row>
    <row r="1479" spans="1:6" ht="27.75" customHeight="1" x14ac:dyDescent="0.35">
      <c r="A1479" s="117">
        <v>43057</v>
      </c>
      <c r="B1479" s="62" t="s">
        <v>23</v>
      </c>
      <c r="C1479" s="114"/>
      <c r="D1479" s="114"/>
      <c r="E1479" s="21">
        <v>0.19</v>
      </c>
      <c r="F1479" s="133" t="s">
        <v>871</v>
      </c>
    </row>
    <row r="1480" spans="1:6" ht="27.75" customHeight="1" x14ac:dyDescent="0.35">
      <c r="A1480" s="117">
        <v>43057</v>
      </c>
      <c r="B1480" s="62" t="s">
        <v>23</v>
      </c>
      <c r="C1480" s="114"/>
      <c r="D1480" s="114"/>
      <c r="E1480" s="21">
        <v>0.27</v>
      </c>
      <c r="F1480" s="133" t="s">
        <v>871</v>
      </c>
    </row>
    <row r="1481" spans="1:6" ht="27.75" customHeight="1" x14ac:dyDescent="0.35">
      <c r="A1481" s="117">
        <v>43057</v>
      </c>
      <c r="B1481" s="62" t="s">
        <v>23</v>
      </c>
      <c r="C1481" s="114"/>
      <c r="D1481" s="114"/>
      <c r="E1481" s="21">
        <v>0.38</v>
      </c>
      <c r="F1481" s="133" t="s">
        <v>871</v>
      </c>
    </row>
    <row r="1482" spans="1:6" ht="27.75" customHeight="1" x14ac:dyDescent="0.35">
      <c r="A1482" s="117">
        <v>43059</v>
      </c>
      <c r="B1482" s="62" t="s">
        <v>638</v>
      </c>
      <c r="C1482" s="114" t="s">
        <v>639</v>
      </c>
      <c r="D1482" s="114" t="s">
        <v>769</v>
      </c>
      <c r="E1482" s="21">
        <v>14.25</v>
      </c>
      <c r="F1482" s="133" t="s">
        <v>871</v>
      </c>
    </row>
    <row r="1483" spans="1:6" ht="27.75" customHeight="1" x14ac:dyDescent="0.35">
      <c r="A1483" s="117">
        <v>43059</v>
      </c>
      <c r="B1483" s="62" t="s">
        <v>638</v>
      </c>
      <c r="C1483" s="114" t="s">
        <v>639</v>
      </c>
      <c r="D1483" s="114" t="s">
        <v>769</v>
      </c>
      <c r="E1483" s="21">
        <v>28.5</v>
      </c>
      <c r="F1483" s="133" t="s">
        <v>871</v>
      </c>
    </row>
    <row r="1484" spans="1:6" ht="27.75" customHeight="1" x14ac:dyDescent="0.35">
      <c r="A1484" s="117">
        <v>43059</v>
      </c>
      <c r="B1484" s="62" t="s">
        <v>638</v>
      </c>
      <c r="C1484" s="114" t="s">
        <v>639</v>
      </c>
      <c r="D1484" s="114" t="s">
        <v>769</v>
      </c>
      <c r="E1484" s="21">
        <v>47.5</v>
      </c>
      <c r="F1484" s="133" t="s">
        <v>871</v>
      </c>
    </row>
    <row r="1485" spans="1:6" ht="27.75" customHeight="1" x14ac:dyDescent="0.35">
      <c r="A1485" s="117">
        <v>43059</v>
      </c>
      <c r="B1485" s="19" t="s">
        <v>1092</v>
      </c>
      <c r="C1485" s="114"/>
      <c r="D1485" s="114"/>
      <c r="E1485" s="21">
        <v>100</v>
      </c>
      <c r="F1485" s="133" t="s">
        <v>1041</v>
      </c>
    </row>
    <row r="1486" spans="1:6" ht="27.75" customHeight="1" x14ac:dyDescent="0.35">
      <c r="A1486" s="117">
        <v>43059</v>
      </c>
      <c r="B1486" s="62" t="s">
        <v>1093</v>
      </c>
      <c r="C1486" s="114"/>
      <c r="D1486" s="114"/>
      <c r="E1486" s="21">
        <v>160</v>
      </c>
      <c r="F1486" s="133" t="s">
        <v>983</v>
      </c>
    </row>
    <row r="1487" spans="1:6" ht="27.75" customHeight="1" x14ac:dyDescent="0.35">
      <c r="A1487" s="117">
        <v>43060</v>
      </c>
      <c r="B1487" s="62" t="s">
        <v>23</v>
      </c>
      <c r="C1487" s="114"/>
      <c r="D1487" s="114"/>
      <c r="E1487" s="21">
        <v>0.08</v>
      </c>
      <c r="F1487" s="133" t="s">
        <v>871</v>
      </c>
    </row>
    <row r="1488" spans="1:6" ht="27.75" customHeight="1" x14ac:dyDescent="0.35">
      <c r="A1488" s="117">
        <v>43060</v>
      </c>
      <c r="B1488" s="62" t="s">
        <v>23</v>
      </c>
      <c r="C1488" s="114"/>
      <c r="D1488" s="114"/>
      <c r="E1488" s="21">
        <v>0.2</v>
      </c>
      <c r="F1488" s="133" t="s">
        <v>871</v>
      </c>
    </row>
    <row r="1489" spans="1:6" ht="27.75" customHeight="1" x14ac:dyDescent="0.35">
      <c r="A1489" s="117">
        <v>43060</v>
      </c>
      <c r="B1489" s="62" t="s">
        <v>23</v>
      </c>
      <c r="C1489" s="114"/>
      <c r="D1489" s="114"/>
      <c r="E1489" s="21">
        <v>0.21</v>
      </c>
      <c r="F1489" s="133" t="s">
        <v>871</v>
      </c>
    </row>
    <row r="1490" spans="1:6" ht="27.75" customHeight="1" x14ac:dyDescent="0.35">
      <c r="A1490" s="117">
        <v>43060</v>
      </c>
      <c r="B1490" s="62" t="s">
        <v>23</v>
      </c>
      <c r="C1490" s="114"/>
      <c r="D1490" s="114"/>
      <c r="E1490" s="21">
        <v>0.22</v>
      </c>
      <c r="F1490" s="133" t="s">
        <v>871</v>
      </c>
    </row>
    <row r="1491" spans="1:6" ht="27.75" customHeight="1" x14ac:dyDescent="0.35">
      <c r="A1491" s="117">
        <v>43060</v>
      </c>
      <c r="B1491" s="62" t="s">
        <v>23</v>
      </c>
      <c r="C1491" s="114"/>
      <c r="D1491" s="114"/>
      <c r="E1491" s="21">
        <v>0.34</v>
      </c>
      <c r="F1491" s="133" t="s">
        <v>871</v>
      </c>
    </row>
    <row r="1492" spans="1:6" ht="27.75" customHeight="1" x14ac:dyDescent="0.35">
      <c r="A1492" s="117">
        <v>43060</v>
      </c>
      <c r="B1492" s="62" t="s">
        <v>23</v>
      </c>
      <c r="C1492" s="114"/>
      <c r="D1492" s="114"/>
      <c r="E1492" s="21">
        <v>0.4</v>
      </c>
      <c r="F1492" s="133" t="s">
        <v>871</v>
      </c>
    </row>
    <row r="1493" spans="1:6" ht="27.75" customHeight="1" x14ac:dyDescent="0.35">
      <c r="A1493" s="117">
        <v>43060</v>
      </c>
      <c r="B1493" s="62" t="s">
        <v>23</v>
      </c>
      <c r="C1493" s="114"/>
      <c r="D1493" s="114"/>
      <c r="E1493" s="21">
        <v>0.41</v>
      </c>
      <c r="F1493" s="133" t="s">
        <v>871</v>
      </c>
    </row>
    <row r="1494" spans="1:6" ht="27.75" customHeight="1" x14ac:dyDescent="0.35">
      <c r="A1494" s="117">
        <v>43060</v>
      </c>
      <c r="B1494" s="62" t="s">
        <v>23</v>
      </c>
      <c r="C1494" s="114"/>
      <c r="D1494" s="114"/>
      <c r="E1494" s="21">
        <v>0.52</v>
      </c>
      <c r="F1494" s="133" t="s">
        <v>871</v>
      </c>
    </row>
    <row r="1495" spans="1:6" ht="27.75" customHeight="1" x14ac:dyDescent="0.35">
      <c r="A1495" s="117">
        <v>43060</v>
      </c>
      <c r="B1495" s="62" t="s">
        <v>23</v>
      </c>
      <c r="C1495" s="114"/>
      <c r="D1495" s="114"/>
      <c r="E1495" s="21">
        <v>0.6</v>
      </c>
      <c r="F1495" s="133" t="s">
        <v>871</v>
      </c>
    </row>
    <row r="1496" spans="1:6" ht="27.75" customHeight="1" x14ac:dyDescent="0.35">
      <c r="A1496" s="117">
        <v>43060</v>
      </c>
      <c r="B1496" s="62" t="s">
        <v>23</v>
      </c>
      <c r="C1496" s="114"/>
      <c r="D1496" s="114"/>
      <c r="E1496" s="21">
        <v>0.69</v>
      </c>
      <c r="F1496" s="133" t="s">
        <v>871</v>
      </c>
    </row>
    <row r="1497" spans="1:6" ht="27.75" customHeight="1" x14ac:dyDescent="0.35">
      <c r="A1497" s="117">
        <v>43060</v>
      </c>
      <c r="B1497" s="62" t="s">
        <v>23</v>
      </c>
      <c r="C1497" s="114"/>
      <c r="D1497" s="114"/>
      <c r="E1497" s="21">
        <v>0.7</v>
      </c>
      <c r="F1497" s="133" t="s">
        <v>871</v>
      </c>
    </row>
    <row r="1498" spans="1:6" ht="27.75" customHeight="1" x14ac:dyDescent="0.35">
      <c r="A1498" s="117">
        <v>43060</v>
      </c>
      <c r="B1498" s="62" t="s">
        <v>23</v>
      </c>
      <c r="C1498" s="114"/>
      <c r="D1498" s="114"/>
      <c r="E1498" s="21">
        <v>0.88</v>
      </c>
      <c r="F1498" s="133" t="s">
        <v>871</v>
      </c>
    </row>
    <row r="1499" spans="1:6" ht="27.75" customHeight="1" x14ac:dyDescent="0.35">
      <c r="A1499" s="117">
        <v>43061</v>
      </c>
      <c r="B1499" s="62" t="s">
        <v>23</v>
      </c>
      <c r="C1499" s="114"/>
      <c r="D1499" s="114"/>
      <c r="E1499" s="21">
        <v>0.01</v>
      </c>
      <c r="F1499" s="133" t="s">
        <v>871</v>
      </c>
    </row>
    <row r="1500" spans="1:6" ht="27.75" customHeight="1" x14ac:dyDescent="0.35">
      <c r="A1500" s="117">
        <v>43061</v>
      </c>
      <c r="B1500" s="62" t="s">
        <v>23</v>
      </c>
      <c r="C1500" s="114"/>
      <c r="D1500" s="114"/>
      <c r="E1500" s="21">
        <v>0.01</v>
      </c>
      <c r="F1500" s="133" t="s">
        <v>871</v>
      </c>
    </row>
    <row r="1501" spans="1:6" ht="27.75" customHeight="1" x14ac:dyDescent="0.35">
      <c r="A1501" s="117">
        <v>43061</v>
      </c>
      <c r="B1501" s="62" t="s">
        <v>23</v>
      </c>
      <c r="C1501" s="114"/>
      <c r="D1501" s="114"/>
      <c r="E1501" s="21">
        <v>0.26</v>
      </c>
      <c r="F1501" s="133" t="s">
        <v>871</v>
      </c>
    </row>
    <row r="1502" spans="1:6" ht="27.75" customHeight="1" x14ac:dyDescent="0.35">
      <c r="A1502" s="117">
        <v>43061</v>
      </c>
      <c r="B1502" s="62" t="s">
        <v>23</v>
      </c>
      <c r="C1502" s="114"/>
      <c r="D1502" s="114"/>
      <c r="E1502" s="21">
        <v>0.34</v>
      </c>
      <c r="F1502" s="133" t="s">
        <v>871</v>
      </c>
    </row>
    <row r="1503" spans="1:6" ht="27.75" customHeight="1" x14ac:dyDescent="0.35">
      <c r="A1503" s="117">
        <v>43061</v>
      </c>
      <c r="B1503" s="62" t="s">
        <v>23</v>
      </c>
      <c r="C1503" s="114"/>
      <c r="D1503" s="114"/>
      <c r="E1503" s="21">
        <v>0.6</v>
      </c>
      <c r="F1503" s="133" t="s">
        <v>871</v>
      </c>
    </row>
    <row r="1504" spans="1:6" ht="27.75" customHeight="1" x14ac:dyDescent="0.35">
      <c r="A1504" s="117">
        <v>43061</v>
      </c>
      <c r="B1504" s="62" t="s">
        <v>23</v>
      </c>
      <c r="C1504" s="114"/>
      <c r="D1504" s="114"/>
      <c r="E1504" s="21">
        <v>0.68</v>
      </c>
      <c r="F1504" s="133" t="s">
        <v>871</v>
      </c>
    </row>
    <row r="1505" spans="1:6" ht="27.75" customHeight="1" x14ac:dyDescent="0.35">
      <c r="A1505" s="117">
        <v>43061</v>
      </c>
      <c r="B1505" s="62" t="s">
        <v>23</v>
      </c>
      <c r="C1505" s="114"/>
      <c r="D1505" s="114"/>
      <c r="E1505" s="21">
        <v>0.75</v>
      </c>
      <c r="F1505" s="133" t="s">
        <v>871</v>
      </c>
    </row>
    <row r="1506" spans="1:6" ht="27.75" customHeight="1" x14ac:dyDescent="0.35">
      <c r="A1506" s="117">
        <v>43061</v>
      </c>
      <c r="B1506" s="62" t="s">
        <v>23</v>
      </c>
      <c r="C1506" s="114"/>
      <c r="D1506" s="114"/>
      <c r="E1506" s="21">
        <v>0.95</v>
      </c>
      <c r="F1506" s="133" t="s">
        <v>871</v>
      </c>
    </row>
    <row r="1507" spans="1:6" ht="27.75" customHeight="1" x14ac:dyDescent="0.35">
      <c r="A1507" s="117">
        <v>43061</v>
      </c>
      <c r="B1507" s="62" t="s">
        <v>23</v>
      </c>
      <c r="C1507" s="114"/>
      <c r="D1507" s="114"/>
      <c r="E1507" s="21">
        <v>1</v>
      </c>
      <c r="F1507" s="133" t="s">
        <v>871</v>
      </c>
    </row>
    <row r="1508" spans="1:6" ht="21" customHeight="1" x14ac:dyDescent="0.35">
      <c r="A1508" s="117">
        <v>43061</v>
      </c>
      <c r="B1508" s="62" t="s">
        <v>638</v>
      </c>
      <c r="C1508" s="114" t="s">
        <v>639</v>
      </c>
      <c r="D1508" s="114" t="s">
        <v>769</v>
      </c>
      <c r="E1508" s="21">
        <v>38</v>
      </c>
      <c r="F1508" s="133" t="s">
        <v>871</v>
      </c>
    </row>
    <row r="1509" spans="1:6" ht="21" customHeight="1" x14ac:dyDescent="0.35">
      <c r="A1509" s="117">
        <v>43061</v>
      </c>
      <c r="B1509" s="62" t="s">
        <v>1094</v>
      </c>
      <c r="C1509" s="114" t="s">
        <v>403</v>
      </c>
      <c r="D1509" s="114" t="s">
        <v>342</v>
      </c>
      <c r="E1509" s="21">
        <v>50</v>
      </c>
      <c r="F1509" s="133" t="s">
        <v>871</v>
      </c>
    </row>
    <row r="1510" spans="1:6" ht="21" customHeight="1" x14ac:dyDescent="0.35">
      <c r="A1510" s="117">
        <v>43061</v>
      </c>
      <c r="B1510" s="62" t="s">
        <v>1095</v>
      </c>
      <c r="C1510" s="114"/>
      <c r="D1510" s="114"/>
      <c r="E1510" s="21">
        <v>100</v>
      </c>
      <c r="F1510" s="133" t="s">
        <v>983</v>
      </c>
    </row>
    <row r="1511" spans="1:6" ht="21" customHeight="1" x14ac:dyDescent="0.35">
      <c r="A1511" s="117">
        <v>43061</v>
      </c>
      <c r="B1511" s="62" t="s">
        <v>210</v>
      </c>
      <c r="C1511" s="114" t="s">
        <v>34</v>
      </c>
      <c r="D1511" s="114" t="s">
        <v>314</v>
      </c>
      <c r="E1511" s="21">
        <v>500</v>
      </c>
      <c r="F1511" s="133" t="s">
        <v>871</v>
      </c>
    </row>
    <row r="1512" spans="1:6" ht="21" customHeight="1" x14ac:dyDescent="0.35">
      <c r="A1512" s="117">
        <v>43061</v>
      </c>
      <c r="B1512" s="62" t="s">
        <v>1096</v>
      </c>
      <c r="C1512" s="114"/>
      <c r="D1512" s="114"/>
      <c r="E1512" s="21">
        <v>223487.5</v>
      </c>
      <c r="F1512" s="133" t="s">
        <v>66</v>
      </c>
    </row>
    <row r="1513" spans="1:6" ht="21" customHeight="1" x14ac:dyDescent="0.35">
      <c r="A1513" s="117">
        <v>43062</v>
      </c>
      <c r="B1513" s="62" t="s">
        <v>23</v>
      </c>
      <c r="C1513" s="114"/>
      <c r="D1513" s="114"/>
      <c r="E1513" s="21">
        <v>0.23</v>
      </c>
      <c r="F1513" s="133" t="s">
        <v>871</v>
      </c>
    </row>
    <row r="1514" spans="1:6" ht="21" customHeight="1" x14ac:dyDescent="0.35">
      <c r="A1514" s="117">
        <v>43062</v>
      </c>
      <c r="B1514" s="62" t="s">
        <v>23</v>
      </c>
      <c r="C1514" s="114"/>
      <c r="D1514" s="114"/>
      <c r="E1514" s="21">
        <v>0.28000000000000003</v>
      </c>
      <c r="F1514" s="133" t="s">
        <v>871</v>
      </c>
    </row>
    <row r="1515" spans="1:6" ht="21" customHeight="1" x14ac:dyDescent="0.35">
      <c r="A1515" s="117">
        <v>43062</v>
      </c>
      <c r="B1515" s="62" t="s">
        <v>638</v>
      </c>
      <c r="C1515" s="114" t="s">
        <v>639</v>
      </c>
      <c r="D1515" s="114" t="s">
        <v>769</v>
      </c>
      <c r="E1515" s="21">
        <v>38</v>
      </c>
      <c r="F1515" s="133" t="s">
        <v>871</v>
      </c>
    </row>
    <row r="1516" spans="1:6" ht="21" customHeight="1" x14ac:dyDescent="0.35">
      <c r="A1516" s="117">
        <v>43062</v>
      </c>
      <c r="B1516" s="19" t="s">
        <v>1097</v>
      </c>
      <c r="C1516" s="114"/>
      <c r="D1516" s="114"/>
      <c r="E1516" s="21">
        <v>100</v>
      </c>
      <c r="F1516" s="133" t="s">
        <v>1041</v>
      </c>
    </row>
    <row r="1517" spans="1:6" ht="21" customHeight="1" x14ac:dyDescent="0.35">
      <c r="A1517" s="117">
        <v>43062</v>
      </c>
      <c r="B1517" s="19" t="s">
        <v>1098</v>
      </c>
      <c r="C1517" s="114"/>
      <c r="D1517" s="114"/>
      <c r="E1517" s="21">
        <v>300</v>
      </c>
      <c r="F1517" s="133" t="s">
        <v>1041</v>
      </c>
    </row>
    <row r="1518" spans="1:6" ht="21" customHeight="1" x14ac:dyDescent="0.35">
      <c r="A1518" s="117">
        <v>43062</v>
      </c>
      <c r="B1518" s="19" t="s">
        <v>1099</v>
      </c>
      <c r="C1518" s="114"/>
      <c r="D1518" s="114"/>
      <c r="E1518" s="21">
        <v>500</v>
      </c>
      <c r="F1518" s="133" t="s">
        <v>1041</v>
      </c>
    </row>
    <row r="1519" spans="1:6" ht="21" customHeight="1" x14ac:dyDescent="0.35">
      <c r="A1519" s="117">
        <v>43063</v>
      </c>
      <c r="B1519" s="62" t="s">
        <v>23</v>
      </c>
      <c r="C1519" s="114"/>
      <c r="D1519" s="114"/>
      <c r="E1519" s="21">
        <v>0.11</v>
      </c>
      <c r="F1519" s="133" t="s">
        <v>871</v>
      </c>
    </row>
    <row r="1520" spans="1:6" ht="21" customHeight="1" x14ac:dyDescent="0.35">
      <c r="A1520" s="117">
        <v>43063</v>
      </c>
      <c r="B1520" s="62" t="s">
        <v>23</v>
      </c>
      <c r="C1520" s="114"/>
      <c r="D1520" s="114"/>
      <c r="E1520" s="21">
        <v>0.14000000000000001</v>
      </c>
      <c r="F1520" s="133" t="s">
        <v>871</v>
      </c>
    </row>
    <row r="1521" spans="1:6" ht="21" customHeight="1" x14ac:dyDescent="0.35">
      <c r="A1521" s="117">
        <v>43063</v>
      </c>
      <c r="B1521" s="62" t="s">
        <v>23</v>
      </c>
      <c r="C1521" s="114"/>
      <c r="D1521" s="114"/>
      <c r="E1521" s="21">
        <v>0.16</v>
      </c>
      <c r="F1521" s="133" t="s">
        <v>871</v>
      </c>
    </row>
    <row r="1522" spans="1:6" ht="21" customHeight="1" x14ac:dyDescent="0.35">
      <c r="A1522" s="117">
        <v>43063</v>
      </c>
      <c r="B1522" s="62" t="s">
        <v>23</v>
      </c>
      <c r="C1522" s="114"/>
      <c r="D1522" s="114"/>
      <c r="E1522" s="21">
        <v>0.17</v>
      </c>
      <c r="F1522" s="133" t="s">
        <v>871</v>
      </c>
    </row>
    <row r="1523" spans="1:6" ht="21" customHeight="1" x14ac:dyDescent="0.35">
      <c r="A1523" s="117">
        <v>43063</v>
      </c>
      <c r="B1523" s="62" t="s">
        <v>23</v>
      </c>
      <c r="C1523" s="114"/>
      <c r="D1523" s="114"/>
      <c r="E1523" s="21">
        <v>0.41</v>
      </c>
      <c r="F1523" s="133" t="s">
        <v>871</v>
      </c>
    </row>
    <row r="1524" spans="1:6" ht="21" customHeight="1" x14ac:dyDescent="0.35">
      <c r="A1524" s="117">
        <v>43063</v>
      </c>
      <c r="B1524" s="19" t="s">
        <v>1101</v>
      </c>
      <c r="C1524" s="114"/>
      <c r="D1524" s="114"/>
      <c r="E1524" s="21">
        <v>1500</v>
      </c>
      <c r="F1524" s="133" t="s">
        <v>917</v>
      </c>
    </row>
    <row r="1525" spans="1:6" ht="21" customHeight="1" x14ac:dyDescent="0.35">
      <c r="A1525" s="117">
        <v>43066</v>
      </c>
      <c r="B1525" s="62" t="s">
        <v>23</v>
      </c>
      <c r="C1525" s="114"/>
      <c r="D1525" s="114"/>
      <c r="E1525" s="21">
        <v>0.3</v>
      </c>
      <c r="F1525" s="133" t="s">
        <v>871</v>
      </c>
    </row>
    <row r="1526" spans="1:6" ht="21" customHeight="1" x14ac:dyDescent="0.35">
      <c r="A1526" s="117">
        <v>43066</v>
      </c>
      <c r="B1526" s="62" t="s">
        <v>23</v>
      </c>
      <c r="C1526" s="114"/>
      <c r="D1526" s="114"/>
      <c r="E1526" s="21">
        <v>0.33</v>
      </c>
      <c r="F1526" s="133" t="s">
        <v>871</v>
      </c>
    </row>
    <row r="1527" spans="1:6" ht="21" customHeight="1" x14ac:dyDescent="0.35">
      <c r="A1527" s="117">
        <v>43066</v>
      </c>
      <c r="B1527" s="62" t="s">
        <v>23</v>
      </c>
      <c r="C1527" s="114"/>
      <c r="D1527" s="114"/>
      <c r="E1527" s="21">
        <v>0.69</v>
      </c>
      <c r="F1527" s="133" t="s">
        <v>871</v>
      </c>
    </row>
    <row r="1528" spans="1:6" ht="21" customHeight="1" x14ac:dyDescent="0.35">
      <c r="A1528" s="117">
        <v>43066</v>
      </c>
      <c r="B1528" s="62" t="s">
        <v>1102</v>
      </c>
      <c r="C1528" s="114"/>
      <c r="D1528" s="114"/>
      <c r="E1528" s="21">
        <v>2000</v>
      </c>
      <c r="F1528" s="133" t="s">
        <v>917</v>
      </c>
    </row>
    <row r="1529" spans="1:6" ht="21" customHeight="1" x14ac:dyDescent="0.35">
      <c r="A1529" s="117">
        <v>43067</v>
      </c>
      <c r="B1529" s="62" t="s">
        <v>23</v>
      </c>
      <c r="C1529" s="114"/>
      <c r="D1529" s="114"/>
      <c r="E1529" s="21">
        <v>0.01</v>
      </c>
      <c r="F1529" s="133" t="s">
        <v>871</v>
      </c>
    </row>
    <row r="1530" spans="1:6" ht="21" customHeight="1" x14ac:dyDescent="0.35">
      <c r="A1530" s="117">
        <v>43067</v>
      </c>
      <c r="B1530" s="62" t="s">
        <v>23</v>
      </c>
      <c r="C1530" s="114"/>
      <c r="D1530" s="114"/>
      <c r="E1530" s="21">
        <v>0.03</v>
      </c>
      <c r="F1530" s="133" t="s">
        <v>871</v>
      </c>
    </row>
    <row r="1531" spans="1:6" ht="21" customHeight="1" x14ac:dyDescent="0.35">
      <c r="A1531" s="117">
        <v>43067</v>
      </c>
      <c r="B1531" s="62" t="s">
        <v>23</v>
      </c>
      <c r="C1531" s="114"/>
      <c r="D1531" s="114"/>
      <c r="E1531" s="21">
        <v>0.08</v>
      </c>
      <c r="F1531" s="133" t="s">
        <v>871</v>
      </c>
    </row>
    <row r="1532" spans="1:6" ht="21" customHeight="1" x14ac:dyDescent="0.35">
      <c r="A1532" s="117">
        <v>43067</v>
      </c>
      <c r="B1532" s="62" t="s">
        <v>23</v>
      </c>
      <c r="C1532" s="114"/>
      <c r="D1532" s="114"/>
      <c r="E1532" s="21">
        <v>0.14000000000000001</v>
      </c>
      <c r="F1532" s="133" t="s">
        <v>871</v>
      </c>
    </row>
    <row r="1533" spans="1:6" ht="21" customHeight="1" x14ac:dyDescent="0.35">
      <c r="A1533" s="117">
        <v>43067</v>
      </c>
      <c r="B1533" s="62" t="s">
        <v>23</v>
      </c>
      <c r="C1533" s="114"/>
      <c r="D1533" s="114"/>
      <c r="E1533" s="21">
        <v>0.16</v>
      </c>
      <c r="F1533" s="133" t="s">
        <v>871</v>
      </c>
    </row>
    <row r="1534" spans="1:6" ht="21" customHeight="1" x14ac:dyDescent="0.35">
      <c r="A1534" s="117">
        <v>43067</v>
      </c>
      <c r="B1534" s="62" t="s">
        <v>23</v>
      </c>
      <c r="C1534" s="114"/>
      <c r="D1534" s="114"/>
      <c r="E1534" s="21">
        <v>0.18</v>
      </c>
      <c r="F1534" s="133" t="s">
        <v>871</v>
      </c>
    </row>
    <row r="1535" spans="1:6" ht="21" customHeight="1" x14ac:dyDescent="0.35">
      <c r="A1535" s="117">
        <v>43067</v>
      </c>
      <c r="B1535" s="62" t="s">
        <v>23</v>
      </c>
      <c r="C1535" s="114"/>
      <c r="D1535" s="114"/>
      <c r="E1535" s="21">
        <v>0.2</v>
      </c>
      <c r="F1535" s="133" t="s">
        <v>871</v>
      </c>
    </row>
    <row r="1536" spans="1:6" ht="21" customHeight="1" x14ac:dyDescent="0.35">
      <c r="A1536" s="117">
        <v>43067</v>
      </c>
      <c r="B1536" s="62" t="s">
        <v>23</v>
      </c>
      <c r="C1536" s="114"/>
      <c r="D1536" s="114"/>
      <c r="E1536" s="21">
        <v>0.22</v>
      </c>
      <c r="F1536" s="133" t="s">
        <v>871</v>
      </c>
    </row>
    <row r="1537" spans="1:6" ht="21" customHeight="1" x14ac:dyDescent="0.35">
      <c r="A1537" s="117">
        <v>43067</v>
      </c>
      <c r="B1537" s="62" t="s">
        <v>23</v>
      </c>
      <c r="C1537" s="114"/>
      <c r="D1537" s="114"/>
      <c r="E1537" s="21">
        <v>0.36</v>
      </c>
      <c r="F1537" s="133" t="s">
        <v>871</v>
      </c>
    </row>
    <row r="1538" spans="1:6" ht="21" customHeight="1" x14ac:dyDescent="0.35">
      <c r="A1538" s="117">
        <v>43067</v>
      </c>
      <c r="B1538" s="62" t="s">
        <v>23</v>
      </c>
      <c r="C1538" s="114"/>
      <c r="D1538" s="114"/>
      <c r="E1538" s="21">
        <v>0.37</v>
      </c>
      <c r="F1538" s="133" t="s">
        <v>871</v>
      </c>
    </row>
    <row r="1539" spans="1:6" ht="21" customHeight="1" x14ac:dyDescent="0.35">
      <c r="A1539" s="117">
        <v>43067</v>
      </c>
      <c r="B1539" s="62" t="s">
        <v>23</v>
      </c>
      <c r="C1539" s="114"/>
      <c r="D1539" s="114"/>
      <c r="E1539" s="21">
        <v>0.38</v>
      </c>
      <c r="F1539" s="133" t="s">
        <v>871</v>
      </c>
    </row>
    <row r="1540" spans="1:6" ht="27.75" customHeight="1" x14ac:dyDescent="0.35">
      <c r="A1540" s="117">
        <v>43067</v>
      </c>
      <c r="B1540" s="62" t="s">
        <v>23</v>
      </c>
      <c r="C1540" s="114"/>
      <c r="D1540" s="114"/>
      <c r="E1540" s="21">
        <v>0.44</v>
      </c>
      <c r="F1540" s="133" t="s">
        <v>871</v>
      </c>
    </row>
    <row r="1541" spans="1:6" ht="27.75" customHeight="1" x14ac:dyDescent="0.35">
      <c r="A1541" s="117">
        <v>43067</v>
      </c>
      <c r="B1541" s="62" t="s">
        <v>23</v>
      </c>
      <c r="C1541" s="114"/>
      <c r="D1541" s="114"/>
      <c r="E1541" s="21">
        <v>2</v>
      </c>
      <c r="F1541" s="133" t="s">
        <v>871</v>
      </c>
    </row>
    <row r="1542" spans="1:6" ht="27.75" customHeight="1" x14ac:dyDescent="0.35">
      <c r="A1542" s="117">
        <v>43067</v>
      </c>
      <c r="B1542" s="19" t="s">
        <v>1100</v>
      </c>
      <c r="C1542" s="114"/>
      <c r="D1542" s="114"/>
      <c r="E1542" s="21">
        <v>100</v>
      </c>
      <c r="F1542" s="133" t="s">
        <v>1041</v>
      </c>
    </row>
    <row r="1543" spans="1:6" ht="27.75" customHeight="1" x14ac:dyDescent="0.35">
      <c r="A1543" s="117">
        <v>43068</v>
      </c>
      <c r="B1543" s="62" t="s">
        <v>23</v>
      </c>
      <c r="C1543" s="114"/>
      <c r="D1543" s="114"/>
      <c r="E1543" s="21">
        <v>0.21</v>
      </c>
      <c r="F1543" s="133" t="s">
        <v>871</v>
      </c>
    </row>
    <row r="1544" spans="1:6" ht="27.75" customHeight="1" x14ac:dyDescent="0.35">
      <c r="A1544" s="117">
        <v>43068</v>
      </c>
      <c r="B1544" s="62" t="s">
        <v>23</v>
      </c>
      <c r="C1544" s="114"/>
      <c r="D1544" s="114"/>
      <c r="E1544" s="21">
        <v>0.81</v>
      </c>
      <c r="F1544" s="133" t="s">
        <v>871</v>
      </c>
    </row>
    <row r="1545" spans="1:6" ht="27.75" customHeight="1" x14ac:dyDescent="0.35">
      <c r="A1545" s="117">
        <v>43068</v>
      </c>
      <c r="B1545" s="62" t="s">
        <v>23</v>
      </c>
      <c r="C1545" s="114"/>
      <c r="D1545" s="114"/>
      <c r="E1545" s="21">
        <v>0.88</v>
      </c>
      <c r="F1545" s="133" t="s">
        <v>871</v>
      </c>
    </row>
    <row r="1546" spans="1:6" ht="27.75" customHeight="1" x14ac:dyDescent="0.35">
      <c r="A1546" s="117">
        <v>43068</v>
      </c>
      <c r="B1546" s="62" t="s">
        <v>638</v>
      </c>
      <c r="C1546" s="114" t="s">
        <v>639</v>
      </c>
      <c r="D1546" s="114" t="s">
        <v>769</v>
      </c>
      <c r="E1546" s="21">
        <v>9.5</v>
      </c>
      <c r="F1546" s="133" t="s">
        <v>871</v>
      </c>
    </row>
    <row r="1547" spans="1:6" ht="27.75" customHeight="1" x14ac:dyDescent="0.35">
      <c r="A1547" s="117">
        <v>43069</v>
      </c>
      <c r="B1547" s="62" t="s">
        <v>23</v>
      </c>
      <c r="C1547" s="114"/>
      <c r="D1547" s="114"/>
      <c r="E1547" s="21">
        <v>0.05</v>
      </c>
      <c r="F1547" s="133" t="s">
        <v>871</v>
      </c>
    </row>
    <row r="1548" spans="1:6" ht="27.75" customHeight="1" x14ac:dyDescent="0.35">
      <c r="A1548" s="117">
        <v>43069</v>
      </c>
      <c r="B1548" s="62" t="s">
        <v>23</v>
      </c>
      <c r="C1548" s="114"/>
      <c r="D1548" s="114"/>
      <c r="E1548" s="21">
        <v>0.05</v>
      </c>
      <c r="F1548" s="133" t="s">
        <v>871</v>
      </c>
    </row>
    <row r="1549" spans="1:6" ht="27.75" customHeight="1" x14ac:dyDescent="0.35">
      <c r="A1549" s="117">
        <v>43069</v>
      </c>
      <c r="B1549" s="62" t="s">
        <v>23</v>
      </c>
      <c r="C1549" s="114"/>
      <c r="D1549" s="114"/>
      <c r="E1549" s="21">
        <v>0.06</v>
      </c>
      <c r="F1549" s="133" t="s">
        <v>871</v>
      </c>
    </row>
    <row r="1550" spans="1:6" ht="27.75" customHeight="1" x14ac:dyDescent="0.35">
      <c r="A1550" s="117">
        <v>43069</v>
      </c>
      <c r="B1550" s="62" t="s">
        <v>23</v>
      </c>
      <c r="C1550" s="114"/>
      <c r="D1550" s="114"/>
      <c r="E1550" s="21">
        <v>0.09</v>
      </c>
      <c r="F1550" s="133" t="s">
        <v>871</v>
      </c>
    </row>
    <row r="1551" spans="1:6" ht="27.75" customHeight="1" x14ac:dyDescent="0.35">
      <c r="A1551" s="117">
        <v>43069</v>
      </c>
      <c r="B1551" s="62" t="s">
        <v>23</v>
      </c>
      <c r="C1551" s="114"/>
      <c r="D1551" s="114"/>
      <c r="E1551" s="21">
        <v>0.14000000000000001</v>
      </c>
      <c r="F1551" s="133" t="s">
        <v>871</v>
      </c>
    </row>
    <row r="1552" spans="1:6" ht="27.75" customHeight="1" x14ac:dyDescent="0.35">
      <c r="A1552" s="117">
        <v>43069</v>
      </c>
      <c r="B1552" s="62" t="s">
        <v>23</v>
      </c>
      <c r="C1552" s="114"/>
      <c r="D1552" s="114"/>
      <c r="E1552" s="21">
        <v>0.34</v>
      </c>
      <c r="F1552" s="133" t="s">
        <v>871</v>
      </c>
    </row>
    <row r="1553" spans="1:6" ht="27.75" customHeight="1" x14ac:dyDescent="0.35">
      <c r="A1553" s="117">
        <v>43069</v>
      </c>
      <c r="B1553" s="62" t="s">
        <v>638</v>
      </c>
      <c r="C1553" s="114" t="s">
        <v>639</v>
      </c>
      <c r="D1553" s="114" t="s">
        <v>769</v>
      </c>
      <c r="E1553" s="21">
        <v>95</v>
      </c>
      <c r="F1553" s="133" t="s">
        <v>871</v>
      </c>
    </row>
    <row r="1554" spans="1:6" ht="27.75" customHeight="1" x14ac:dyDescent="0.35">
      <c r="A1554" s="117">
        <v>43069</v>
      </c>
      <c r="B1554" s="19" t="s">
        <v>1103</v>
      </c>
      <c r="C1554" s="114"/>
      <c r="D1554" s="114"/>
      <c r="E1554" s="21">
        <v>200.07</v>
      </c>
      <c r="F1554" s="133" t="s">
        <v>1041</v>
      </c>
    </row>
    <row r="1555" spans="1:6" ht="52" customHeight="1" x14ac:dyDescent="0.35">
      <c r="A1555" s="117">
        <v>43070</v>
      </c>
      <c r="B1555" s="62" t="s">
        <v>1105</v>
      </c>
      <c r="C1555" s="114"/>
      <c r="D1555" s="114"/>
      <c r="E1555" s="21">
        <v>5400</v>
      </c>
      <c r="F1555" s="133" t="s">
        <v>871</v>
      </c>
    </row>
    <row r="1556" spans="1:6" ht="46.5" customHeight="1" x14ac:dyDescent="0.35">
      <c r="A1556" s="117">
        <v>43070</v>
      </c>
      <c r="B1556" s="62" t="s">
        <v>1106</v>
      </c>
      <c r="C1556" s="114"/>
      <c r="D1556" s="114"/>
      <c r="E1556" s="21">
        <v>9100</v>
      </c>
      <c r="F1556" s="133" t="s">
        <v>66</v>
      </c>
    </row>
    <row r="1557" spans="1:6" ht="27.75" customHeight="1" x14ac:dyDescent="0.35">
      <c r="A1557" s="117">
        <v>43070</v>
      </c>
      <c r="B1557" s="62" t="s">
        <v>23</v>
      </c>
      <c r="C1557" s="114"/>
      <c r="D1557" s="114"/>
      <c r="E1557" s="21">
        <v>0.08</v>
      </c>
      <c r="F1557" s="133" t="s">
        <v>871</v>
      </c>
    </row>
    <row r="1558" spans="1:6" ht="27.75" customHeight="1" x14ac:dyDescent="0.35">
      <c r="A1558" s="117">
        <v>43070</v>
      </c>
      <c r="B1558" s="62" t="s">
        <v>23</v>
      </c>
      <c r="C1558" s="114"/>
      <c r="D1558" s="114"/>
      <c r="E1558" s="21">
        <v>0.14000000000000001</v>
      </c>
      <c r="F1558" s="133" t="s">
        <v>871</v>
      </c>
    </row>
    <row r="1559" spans="1:6" ht="27.75" customHeight="1" x14ac:dyDescent="0.35">
      <c r="A1559" s="117">
        <v>43070</v>
      </c>
      <c r="B1559" s="62" t="s">
        <v>23</v>
      </c>
      <c r="C1559" s="114"/>
      <c r="D1559" s="114"/>
      <c r="E1559" s="21">
        <v>0.23</v>
      </c>
      <c r="F1559" s="133" t="s">
        <v>871</v>
      </c>
    </row>
    <row r="1560" spans="1:6" ht="27.75" customHeight="1" x14ac:dyDescent="0.35">
      <c r="A1560" s="117">
        <v>43070</v>
      </c>
      <c r="B1560" s="62" t="s">
        <v>23</v>
      </c>
      <c r="C1560" s="114"/>
      <c r="D1560" s="114"/>
      <c r="E1560" s="21">
        <v>0.9</v>
      </c>
      <c r="F1560" s="133" t="s">
        <v>871</v>
      </c>
    </row>
    <row r="1561" spans="1:6" ht="27.75" customHeight="1" x14ac:dyDescent="0.35">
      <c r="A1561" s="117">
        <v>43070</v>
      </c>
      <c r="B1561" s="62" t="s">
        <v>23</v>
      </c>
      <c r="C1561" s="114"/>
      <c r="D1561" s="114"/>
      <c r="E1561" s="21">
        <v>0.99</v>
      </c>
      <c r="F1561" s="133" t="s">
        <v>871</v>
      </c>
    </row>
    <row r="1562" spans="1:6" ht="27.75" customHeight="1" x14ac:dyDescent="0.35">
      <c r="A1562" s="117">
        <v>43070</v>
      </c>
      <c r="B1562" s="62" t="s">
        <v>638</v>
      </c>
      <c r="C1562" s="114" t="s">
        <v>639</v>
      </c>
      <c r="D1562" s="114" t="s">
        <v>769</v>
      </c>
      <c r="E1562" s="21">
        <v>23.18</v>
      </c>
      <c r="F1562" s="133" t="s">
        <v>871</v>
      </c>
    </row>
    <row r="1563" spans="1:6" ht="27.75" customHeight="1" x14ac:dyDescent="0.35">
      <c r="A1563" s="117">
        <v>43070</v>
      </c>
      <c r="B1563" s="62" t="s">
        <v>638</v>
      </c>
      <c r="C1563" s="114" t="s">
        <v>639</v>
      </c>
      <c r="D1563" s="114" t="s">
        <v>769</v>
      </c>
      <c r="E1563" s="21">
        <f>475-E1562</f>
        <v>451.82</v>
      </c>
      <c r="F1563" s="133" t="s">
        <v>917</v>
      </c>
    </row>
    <row r="1564" spans="1:6" ht="27.75" customHeight="1" x14ac:dyDescent="0.35">
      <c r="A1564" s="117">
        <v>43070</v>
      </c>
      <c r="B1564" s="62" t="s">
        <v>1107</v>
      </c>
      <c r="C1564" s="114"/>
      <c r="D1564" s="114"/>
      <c r="E1564" s="21">
        <v>5533</v>
      </c>
      <c r="F1564" s="133" t="s">
        <v>917</v>
      </c>
    </row>
    <row r="1565" spans="1:6" ht="27.75" customHeight="1" x14ac:dyDescent="0.35">
      <c r="A1565" s="117">
        <v>43070</v>
      </c>
      <c r="B1565" s="62" t="s">
        <v>1107</v>
      </c>
      <c r="C1565" s="114"/>
      <c r="D1565" s="114"/>
      <c r="E1565" s="21">
        <v>5000</v>
      </c>
      <c r="F1565" s="133" t="s">
        <v>917</v>
      </c>
    </row>
    <row r="1566" spans="1:6" ht="49.5" customHeight="1" x14ac:dyDescent="0.35">
      <c r="A1566" s="117">
        <v>43071</v>
      </c>
      <c r="B1566" s="62" t="s">
        <v>1112</v>
      </c>
      <c r="C1566" s="114"/>
      <c r="D1566" s="114"/>
      <c r="E1566" s="21">
        <v>10400</v>
      </c>
      <c r="F1566" s="133" t="s">
        <v>1111</v>
      </c>
    </row>
    <row r="1567" spans="1:6" ht="27.75" customHeight="1" x14ac:dyDescent="0.35">
      <c r="A1567" s="117">
        <v>43073</v>
      </c>
      <c r="B1567" s="62" t="s">
        <v>23</v>
      </c>
      <c r="C1567" s="114"/>
      <c r="D1567" s="114"/>
      <c r="E1567" s="21">
        <v>0.03</v>
      </c>
      <c r="F1567" s="133" t="s">
        <v>917</v>
      </c>
    </row>
    <row r="1568" spans="1:6" ht="27.75" customHeight="1" x14ac:dyDescent="0.35">
      <c r="A1568" s="117">
        <v>43073</v>
      </c>
      <c r="B1568" s="62" t="s">
        <v>23</v>
      </c>
      <c r="C1568" s="114"/>
      <c r="D1568" s="114"/>
      <c r="E1568" s="21">
        <v>0.04</v>
      </c>
      <c r="F1568" s="133" t="s">
        <v>917</v>
      </c>
    </row>
    <row r="1569" spans="1:6" ht="27.75" customHeight="1" x14ac:dyDescent="0.35">
      <c r="A1569" s="117">
        <v>43073</v>
      </c>
      <c r="B1569" s="62" t="s">
        <v>23</v>
      </c>
      <c r="C1569" s="114"/>
      <c r="D1569" s="114"/>
      <c r="E1569" s="21">
        <v>0.08</v>
      </c>
      <c r="F1569" s="133" t="s">
        <v>917</v>
      </c>
    </row>
    <row r="1570" spans="1:6" ht="27.75" customHeight="1" x14ac:dyDescent="0.35">
      <c r="A1570" s="117">
        <v>43073</v>
      </c>
      <c r="B1570" s="62" t="s">
        <v>23</v>
      </c>
      <c r="C1570" s="114"/>
      <c r="D1570" s="114"/>
      <c r="E1570" s="21">
        <v>0.93</v>
      </c>
      <c r="F1570" s="133" t="s">
        <v>917</v>
      </c>
    </row>
    <row r="1571" spans="1:6" ht="27.75" customHeight="1" x14ac:dyDescent="0.35">
      <c r="A1571" s="117">
        <v>43073</v>
      </c>
      <c r="B1571" s="62" t="s">
        <v>638</v>
      </c>
      <c r="C1571" s="114" t="s">
        <v>639</v>
      </c>
      <c r="D1571" s="114" t="s">
        <v>769</v>
      </c>
      <c r="E1571" s="21">
        <v>18.05</v>
      </c>
      <c r="F1571" s="133" t="s">
        <v>917</v>
      </c>
    </row>
    <row r="1572" spans="1:6" ht="27.75" customHeight="1" x14ac:dyDescent="0.35">
      <c r="A1572" s="117">
        <v>43073</v>
      </c>
      <c r="B1572" s="62" t="s">
        <v>638</v>
      </c>
      <c r="C1572" s="114" t="s">
        <v>639</v>
      </c>
      <c r="D1572" s="114" t="s">
        <v>769</v>
      </c>
      <c r="E1572" s="21">
        <v>95</v>
      </c>
      <c r="F1572" s="133" t="s">
        <v>917</v>
      </c>
    </row>
    <row r="1573" spans="1:6" ht="27.75" customHeight="1" x14ac:dyDescent="0.35">
      <c r="A1573" s="117">
        <v>43073</v>
      </c>
      <c r="B1573" s="62" t="s">
        <v>1108</v>
      </c>
      <c r="C1573" s="114"/>
      <c r="D1573" s="114"/>
      <c r="E1573" s="21">
        <v>5000</v>
      </c>
      <c r="F1573" s="133" t="s">
        <v>983</v>
      </c>
    </row>
    <row r="1574" spans="1:6" ht="27.75" customHeight="1" x14ac:dyDescent="0.35">
      <c r="A1574" s="117">
        <v>43073</v>
      </c>
      <c r="B1574" s="19" t="s">
        <v>1120</v>
      </c>
      <c r="C1574" s="114"/>
      <c r="D1574" s="114"/>
      <c r="E1574" s="21">
        <v>1100</v>
      </c>
      <c r="F1574" s="133" t="s">
        <v>1041</v>
      </c>
    </row>
    <row r="1575" spans="1:6" ht="27.75" customHeight="1" x14ac:dyDescent="0.35">
      <c r="A1575" s="117">
        <v>43073</v>
      </c>
      <c r="B1575" s="19" t="s">
        <v>1121</v>
      </c>
      <c r="C1575" s="114"/>
      <c r="D1575" s="114"/>
      <c r="E1575" s="21">
        <v>200</v>
      </c>
      <c r="F1575" s="133" t="s">
        <v>1041</v>
      </c>
    </row>
    <row r="1576" spans="1:6" ht="27.75" customHeight="1" x14ac:dyDescent="0.35">
      <c r="A1576" s="117">
        <v>43074</v>
      </c>
      <c r="B1576" s="62" t="s">
        <v>638</v>
      </c>
      <c r="C1576" s="114" t="s">
        <v>639</v>
      </c>
      <c r="D1576" s="114" t="s">
        <v>769</v>
      </c>
      <c r="E1576" s="21">
        <v>17.100000000000001</v>
      </c>
      <c r="F1576" s="133" t="s">
        <v>917</v>
      </c>
    </row>
    <row r="1577" spans="1:6" ht="27.75" customHeight="1" x14ac:dyDescent="0.35">
      <c r="A1577" s="117">
        <v>43074</v>
      </c>
      <c r="B1577" s="19" t="s">
        <v>1109</v>
      </c>
      <c r="C1577" s="114"/>
      <c r="D1577" s="114"/>
      <c r="E1577" s="21">
        <v>100</v>
      </c>
      <c r="F1577" s="133" t="s">
        <v>917</v>
      </c>
    </row>
    <row r="1578" spans="1:6" ht="27.75" customHeight="1" x14ac:dyDescent="0.35">
      <c r="A1578" s="117">
        <v>43075</v>
      </c>
      <c r="B1578" s="62" t="s">
        <v>638</v>
      </c>
      <c r="C1578" s="114" t="s">
        <v>639</v>
      </c>
      <c r="D1578" s="114" t="s">
        <v>769</v>
      </c>
      <c r="E1578" s="21">
        <v>47.5</v>
      </c>
      <c r="F1578" s="133" t="s">
        <v>917</v>
      </c>
    </row>
    <row r="1579" spans="1:6" ht="27.75" customHeight="1" x14ac:dyDescent="0.35">
      <c r="A1579" s="117">
        <v>43075</v>
      </c>
      <c r="B1579" s="62" t="s">
        <v>1110</v>
      </c>
      <c r="C1579" s="114"/>
      <c r="D1579" s="114"/>
      <c r="E1579" s="21">
        <v>1000</v>
      </c>
      <c r="F1579" s="133" t="s">
        <v>917</v>
      </c>
    </row>
    <row r="1580" spans="1:6" ht="27.75" customHeight="1" x14ac:dyDescent="0.35">
      <c r="A1580" s="117">
        <v>43076</v>
      </c>
      <c r="B1580" s="62" t="s">
        <v>638</v>
      </c>
      <c r="C1580" s="114" t="s">
        <v>639</v>
      </c>
      <c r="D1580" s="114" t="s">
        <v>769</v>
      </c>
      <c r="E1580" s="21">
        <v>19</v>
      </c>
      <c r="F1580" s="133" t="s">
        <v>917</v>
      </c>
    </row>
    <row r="1581" spans="1:6" ht="27.75" customHeight="1" x14ac:dyDescent="0.35">
      <c r="A1581" s="117">
        <v>43076</v>
      </c>
      <c r="B1581" s="62" t="s">
        <v>1114</v>
      </c>
      <c r="C1581" s="114"/>
      <c r="D1581" s="114"/>
      <c r="E1581" s="21">
        <v>142670</v>
      </c>
      <c r="F1581" s="133" t="s">
        <v>1111</v>
      </c>
    </row>
    <row r="1582" spans="1:6" ht="27.75" customHeight="1" x14ac:dyDescent="0.35">
      <c r="A1582" s="117">
        <v>43076</v>
      </c>
      <c r="B1582" s="19" t="s">
        <v>1116</v>
      </c>
      <c r="C1582" s="114"/>
      <c r="D1582" s="114"/>
      <c r="E1582" s="21">
        <v>3000</v>
      </c>
      <c r="F1582" s="133" t="s">
        <v>917</v>
      </c>
    </row>
    <row r="1583" spans="1:6" ht="27.75" customHeight="1" x14ac:dyDescent="0.35">
      <c r="A1583" s="117">
        <v>43076</v>
      </c>
      <c r="B1583" s="62" t="s">
        <v>1117</v>
      </c>
      <c r="C1583" s="114"/>
      <c r="D1583" s="114"/>
      <c r="E1583" s="21">
        <v>500</v>
      </c>
      <c r="F1583" s="133" t="s">
        <v>971</v>
      </c>
    </row>
    <row r="1584" spans="1:6" ht="27.75" customHeight="1" x14ac:dyDescent="0.35">
      <c r="A1584" s="117">
        <v>43076</v>
      </c>
      <c r="B1584" s="62" t="s">
        <v>1117</v>
      </c>
      <c r="C1584" s="114"/>
      <c r="D1584" s="114"/>
      <c r="E1584" s="21">
        <v>2700</v>
      </c>
      <c r="F1584" s="133" t="s">
        <v>917</v>
      </c>
    </row>
    <row r="1585" spans="1:6" ht="27.75" customHeight="1" x14ac:dyDescent="0.35">
      <c r="A1585" s="117">
        <v>43077</v>
      </c>
      <c r="B1585" s="62" t="s">
        <v>1118</v>
      </c>
      <c r="C1585" s="114"/>
      <c r="D1585" s="114"/>
      <c r="E1585" s="21">
        <v>1100</v>
      </c>
      <c r="F1585" s="133" t="s">
        <v>917</v>
      </c>
    </row>
    <row r="1586" spans="1:6" ht="27.75" customHeight="1" x14ac:dyDescent="0.35">
      <c r="A1586" s="117">
        <v>43077</v>
      </c>
      <c r="B1586" s="19" t="s">
        <v>1123</v>
      </c>
      <c r="C1586" s="114"/>
      <c r="D1586" s="114"/>
      <c r="E1586" s="21">
        <v>125</v>
      </c>
      <c r="F1586" s="133" t="s">
        <v>1041</v>
      </c>
    </row>
    <row r="1587" spans="1:6" ht="27.75" customHeight="1" x14ac:dyDescent="0.35">
      <c r="A1587" s="117">
        <v>43077</v>
      </c>
      <c r="B1587" s="19" t="s">
        <v>1119</v>
      </c>
      <c r="C1587" s="114"/>
      <c r="D1587" s="114"/>
      <c r="E1587" s="21">
        <v>1100</v>
      </c>
      <c r="F1587" s="133" t="s">
        <v>1041</v>
      </c>
    </row>
    <row r="1588" spans="1:6" ht="27.75" customHeight="1" x14ac:dyDescent="0.35">
      <c r="A1588" s="117">
        <v>43077</v>
      </c>
      <c r="B1588" s="19" t="s">
        <v>1122</v>
      </c>
      <c r="C1588" s="114"/>
      <c r="D1588" s="114"/>
      <c r="E1588" s="21">
        <v>100</v>
      </c>
      <c r="F1588" s="133" t="s">
        <v>1041</v>
      </c>
    </row>
    <row r="1589" spans="1:6" ht="27.75" customHeight="1" x14ac:dyDescent="0.35">
      <c r="A1589" s="117">
        <v>43077</v>
      </c>
      <c r="B1589" s="19" t="s">
        <v>1135</v>
      </c>
      <c r="C1589" s="114"/>
      <c r="D1589" s="114"/>
      <c r="E1589" s="21">
        <v>643637.5</v>
      </c>
      <c r="F1589" s="133" t="s">
        <v>1136</v>
      </c>
    </row>
    <row r="1590" spans="1:6" ht="27.75" customHeight="1" x14ac:dyDescent="0.35">
      <c r="A1590" s="117">
        <v>43080</v>
      </c>
      <c r="B1590" s="19" t="s">
        <v>1126</v>
      </c>
      <c r="C1590" s="114"/>
      <c r="D1590" s="114"/>
      <c r="E1590" s="21">
        <v>1700</v>
      </c>
      <c r="F1590" s="133" t="s">
        <v>917</v>
      </c>
    </row>
    <row r="1591" spans="1:6" ht="27.75" customHeight="1" x14ac:dyDescent="0.35">
      <c r="A1591" s="117">
        <v>43080</v>
      </c>
      <c r="B1591" s="62" t="s">
        <v>1129</v>
      </c>
      <c r="C1591" s="114"/>
      <c r="D1591" s="114"/>
      <c r="E1591" s="21">
        <v>2577.4499999999998</v>
      </c>
      <c r="F1591" s="133" t="s">
        <v>917</v>
      </c>
    </row>
    <row r="1592" spans="1:6" ht="27.75" customHeight="1" x14ac:dyDescent="0.35">
      <c r="A1592" s="117">
        <v>43080</v>
      </c>
      <c r="B1592" s="62" t="s">
        <v>1129</v>
      </c>
      <c r="C1592" s="114"/>
      <c r="D1592" s="114"/>
      <c r="E1592" s="21">
        <f>3000-E1591</f>
        <v>422.55000000000018</v>
      </c>
      <c r="F1592" s="133" t="s">
        <v>971</v>
      </c>
    </row>
    <row r="1593" spans="1:6" ht="27.75" customHeight="1" x14ac:dyDescent="0.35">
      <c r="A1593" s="117">
        <v>43080</v>
      </c>
      <c r="B1593" s="19" t="s">
        <v>23</v>
      </c>
      <c r="C1593" s="114"/>
      <c r="D1593" s="114"/>
      <c r="E1593" s="21">
        <v>7.0000000000000007E-2</v>
      </c>
      <c r="F1593" s="133" t="s">
        <v>971</v>
      </c>
    </row>
    <row r="1594" spans="1:6" ht="27.75" customHeight="1" x14ac:dyDescent="0.35">
      <c r="A1594" s="117">
        <v>43080</v>
      </c>
      <c r="B1594" s="62" t="s">
        <v>23</v>
      </c>
      <c r="C1594" s="114"/>
      <c r="D1594" s="114"/>
      <c r="E1594" s="21">
        <v>7.0000000000000007E-2</v>
      </c>
      <c r="F1594" s="133" t="s">
        <v>971</v>
      </c>
    </row>
    <row r="1595" spans="1:6" ht="27.75" customHeight="1" x14ac:dyDescent="0.35">
      <c r="A1595" s="117">
        <v>43080</v>
      </c>
      <c r="B1595" s="62" t="s">
        <v>23</v>
      </c>
      <c r="C1595" s="114"/>
      <c r="D1595" s="114"/>
      <c r="E1595" s="21">
        <v>0.39</v>
      </c>
      <c r="F1595" s="133" t="s">
        <v>971</v>
      </c>
    </row>
    <row r="1596" spans="1:6" ht="27.75" customHeight="1" x14ac:dyDescent="0.35">
      <c r="A1596" s="117">
        <v>43080</v>
      </c>
      <c r="B1596" s="62" t="s">
        <v>1125</v>
      </c>
      <c r="C1596" s="114"/>
      <c r="D1596" s="114"/>
      <c r="E1596" s="21">
        <v>100</v>
      </c>
      <c r="F1596" s="133" t="s">
        <v>971</v>
      </c>
    </row>
    <row r="1597" spans="1:6" ht="27.75" customHeight="1" x14ac:dyDescent="0.35">
      <c r="A1597" s="117">
        <v>43080</v>
      </c>
      <c r="B1597" s="19" t="s">
        <v>1127</v>
      </c>
      <c r="C1597" s="114"/>
      <c r="D1597" s="114"/>
      <c r="E1597" s="21">
        <v>100</v>
      </c>
      <c r="F1597" s="133" t="s">
        <v>971</v>
      </c>
    </row>
    <row r="1598" spans="1:6" ht="27.75" customHeight="1" x14ac:dyDescent="0.35">
      <c r="A1598" s="117">
        <v>43080</v>
      </c>
      <c r="B1598" s="19" t="s">
        <v>1128</v>
      </c>
      <c r="C1598" s="114"/>
      <c r="D1598" s="114"/>
      <c r="E1598" s="21">
        <v>100</v>
      </c>
      <c r="F1598" s="133" t="s">
        <v>1041</v>
      </c>
    </row>
    <row r="1599" spans="1:6" ht="27.75" customHeight="1" x14ac:dyDescent="0.35">
      <c r="A1599" s="117">
        <v>43080</v>
      </c>
      <c r="B1599" s="19" t="s">
        <v>1130</v>
      </c>
      <c r="C1599" s="114"/>
      <c r="D1599" s="114"/>
      <c r="E1599" s="21">
        <v>17542.89</v>
      </c>
      <c r="F1599" s="133" t="s">
        <v>971</v>
      </c>
    </row>
    <row r="1600" spans="1:6" ht="27.75" customHeight="1" x14ac:dyDescent="0.35">
      <c r="A1600" s="117">
        <v>43082</v>
      </c>
      <c r="B1600" s="19" t="s">
        <v>23</v>
      </c>
      <c r="C1600" s="114"/>
      <c r="D1600" s="114"/>
      <c r="E1600" s="21">
        <v>0.06</v>
      </c>
      <c r="F1600" s="133" t="s">
        <v>971</v>
      </c>
    </row>
    <row r="1601" spans="1:6" ht="27.75" customHeight="1" x14ac:dyDescent="0.35">
      <c r="A1601" s="117">
        <v>43082</v>
      </c>
      <c r="B1601" s="62" t="s">
        <v>23</v>
      </c>
      <c r="C1601" s="114"/>
      <c r="D1601" s="114"/>
      <c r="E1601" s="21">
        <v>0.11</v>
      </c>
      <c r="F1601" s="133" t="s">
        <v>971</v>
      </c>
    </row>
    <row r="1602" spans="1:6" ht="27.75" customHeight="1" x14ac:dyDescent="0.35">
      <c r="A1602" s="117">
        <v>43082</v>
      </c>
      <c r="B1602" s="62" t="s">
        <v>23</v>
      </c>
      <c r="C1602" s="114"/>
      <c r="D1602" s="114"/>
      <c r="E1602" s="21">
        <v>0.66</v>
      </c>
      <c r="F1602" s="133" t="s">
        <v>971</v>
      </c>
    </row>
    <row r="1603" spans="1:6" ht="27.75" customHeight="1" x14ac:dyDescent="0.35">
      <c r="A1603" s="117">
        <v>43082</v>
      </c>
      <c r="B1603" s="62" t="s">
        <v>23</v>
      </c>
      <c r="C1603" s="114"/>
      <c r="D1603" s="114"/>
      <c r="E1603" s="21">
        <v>0.89</v>
      </c>
      <c r="F1603" s="133" t="s">
        <v>971</v>
      </c>
    </row>
    <row r="1604" spans="1:6" ht="27.75" customHeight="1" x14ac:dyDescent="0.35">
      <c r="A1604" s="117">
        <v>43083</v>
      </c>
      <c r="B1604" s="62" t="s">
        <v>501</v>
      </c>
      <c r="C1604" s="114"/>
      <c r="D1604" s="114"/>
      <c r="E1604" s="21">
        <v>200000</v>
      </c>
      <c r="F1604" s="133" t="s">
        <v>66</v>
      </c>
    </row>
    <row r="1605" spans="1:6" ht="27.75" customHeight="1" x14ac:dyDescent="0.35">
      <c r="A1605" s="117">
        <v>43083</v>
      </c>
      <c r="B1605" s="62" t="s">
        <v>23</v>
      </c>
      <c r="C1605" s="114"/>
      <c r="D1605" s="114"/>
      <c r="E1605" s="21">
        <v>0.55000000000000004</v>
      </c>
      <c r="F1605" s="133" t="s">
        <v>971</v>
      </c>
    </row>
    <row r="1606" spans="1:6" ht="27.75" customHeight="1" x14ac:dyDescent="0.35">
      <c r="A1606" s="117">
        <v>43083</v>
      </c>
      <c r="B1606" s="62" t="s">
        <v>638</v>
      </c>
      <c r="C1606" s="114" t="s">
        <v>639</v>
      </c>
      <c r="D1606" s="114" t="s">
        <v>769</v>
      </c>
      <c r="E1606" s="21">
        <v>95</v>
      </c>
      <c r="F1606" s="133" t="s">
        <v>971</v>
      </c>
    </row>
    <row r="1607" spans="1:6" ht="27.75" customHeight="1" x14ac:dyDescent="0.35">
      <c r="A1607" s="117">
        <v>43083</v>
      </c>
      <c r="B1607" s="19" t="s">
        <v>1131</v>
      </c>
      <c r="C1607" s="114"/>
      <c r="D1607" s="114"/>
      <c r="E1607" s="21">
        <v>5</v>
      </c>
      <c r="F1607" s="133" t="s">
        <v>1041</v>
      </c>
    </row>
    <row r="1608" spans="1:6" ht="27.75" customHeight="1" x14ac:dyDescent="0.35">
      <c r="A1608" s="117">
        <v>43083</v>
      </c>
      <c r="B1608" s="62" t="s">
        <v>1132</v>
      </c>
      <c r="C1608" s="114"/>
      <c r="D1608" s="114"/>
      <c r="E1608" s="21">
        <v>1700</v>
      </c>
      <c r="F1608" s="133" t="s">
        <v>1041</v>
      </c>
    </row>
    <row r="1609" spans="1:6" ht="27.75" customHeight="1" x14ac:dyDescent="0.35">
      <c r="A1609" s="117">
        <v>43084</v>
      </c>
      <c r="B1609" s="62" t="s">
        <v>23</v>
      </c>
      <c r="C1609" s="114"/>
      <c r="D1609" s="114"/>
      <c r="E1609" s="21">
        <v>0.4</v>
      </c>
      <c r="F1609" s="133" t="s">
        <v>971</v>
      </c>
    </row>
    <row r="1610" spans="1:6" ht="27.75" customHeight="1" x14ac:dyDescent="0.35">
      <c r="A1610" s="117">
        <v>43084</v>
      </c>
      <c r="B1610" s="62" t="s">
        <v>23</v>
      </c>
      <c r="C1610" s="114"/>
      <c r="D1610" s="114"/>
      <c r="E1610" s="21">
        <v>0.97</v>
      </c>
      <c r="F1610" s="133" t="s">
        <v>971</v>
      </c>
    </row>
    <row r="1611" spans="1:6" ht="27.75" customHeight="1" x14ac:dyDescent="0.35">
      <c r="A1611" s="117">
        <v>43084</v>
      </c>
      <c r="B1611" s="62" t="s">
        <v>1133</v>
      </c>
      <c r="C1611" s="114"/>
      <c r="D1611" s="114"/>
      <c r="E1611" s="21">
        <v>4300</v>
      </c>
      <c r="F1611" s="133" t="s">
        <v>971</v>
      </c>
    </row>
    <row r="1612" spans="1:6" ht="27.75" customHeight="1" x14ac:dyDescent="0.35">
      <c r="A1612" s="117">
        <v>43084</v>
      </c>
      <c r="B1612" s="62" t="s">
        <v>1133</v>
      </c>
      <c r="C1612" s="114"/>
      <c r="D1612" s="114"/>
      <c r="E1612" s="21">
        <v>700</v>
      </c>
      <c r="F1612" s="133" t="s">
        <v>983</v>
      </c>
    </row>
    <row r="1613" spans="1:6" ht="27.75" customHeight="1" x14ac:dyDescent="0.35">
      <c r="A1613" s="117">
        <v>43084</v>
      </c>
      <c r="B1613" s="62" t="s">
        <v>1133</v>
      </c>
      <c r="C1613" s="114"/>
      <c r="D1613" s="114"/>
      <c r="E1613" s="21">
        <v>200</v>
      </c>
      <c r="F1613" s="133" t="s">
        <v>1041</v>
      </c>
    </row>
    <row r="1614" spans="1:6" ht="27.75" customHeight="1" x14ac:dyDescent="0.35">
      <c r="A1614" s="117">
        <v>43086</v>
      </c>
      <c r="B1614" s="62" t="s">
        <v>23</v>
      </c>
      <c r="C1614" s="114"/>
      <c r="D1614" s="114"/>
      <c r="E1614" s="21">
        <v>0.04</v>
      </c>
      <c r="F1614" s="133" t="s">
        <v>971</v>
      </c>
    </row>
    <row r="1615" spans="1:6" ht="27.75" customHeight="1" x14ac:dyDescent="0.35">
      <c r="A1615" s="117">
        <v>43086</v>
      </c>
      <c r="B1615" s="62" t="s">
        <v>23</v>
      </c>
      <c r="C1615" s="114"/>
      <c r="D1615" s="114"/>
      <c r="E1615" s="21">
        <v>0.06</v>
      </c>
      <c r="F1615" s="133" t="s">
        <v>971</v>
      </c>
    </row>
    <row r="1616" spans="1:6" ht="27.75" customHeight="1" x14ac:dyDescent="0.35">
      <c r="A1616" s="117">
        <v>43086</v>
      </c>
      <c r="B1616" s="62" t="s">
        <v>23</v>
      </c>
      <c r="C1616" s="114"/>
      <c r="D1616" s="114"/>
      <c r="E1616" s="21">
        <v>0.1</v>
      </c>
      <c r="F1616" s="133" t="s">
        <v>971</v>
      </c>
    </row>
    <row r="1617" spans="1:6" ht="27.75" customHeight="1" x14ac:dyDescent="0.35">
      <c r="A1617" s="117">
        <v>43086</v>
      </c>
      <c r="B1617" s="62" t="s">
        <v>23</v>
      </c>
      <c r="C1617" s="114"/>
      <c r="D1617" s="114"/>
      <c r="E1617" s="21">
        <v>0.12</v>
      </c>
      <c r="F1617" s="133" t="s">
        <v>971</v>
      </c>
    </row>
    <row r="1618" spans="1:6" ht="27.75" customHeight="1" x14ac:dyDescent="0.35">
      <c r="A1618" s="117">
        <v>43086</v>
      </c>
      <c r="B1618" s="62" t="s">
        <v>23</v>
      </c>
      <c r="C1618" s="114"/>
      <c r="D1618" s="114"/>
      <c r="E1618" s="21">
        <v>0.15</v>
      </c>
      <c r="F1618" s="133" t="s">
        <v>971</v>
      </c>
    </row>
    <row r="1619" spans="1:6" ht="27.75" customHeight="1" x14ac:dyDescent="0.35">
      <c r="A1619" s="117">
        <v>43086</v>
      </c>
      <c r="B1619" s="62" t="s">
        <v>23</v>
      </c>
      <c r="C1619" s="114"/>
      <c r="D1619" s="114"/>
      <c r="E1619" s="21">
        <v>0.17</v>
      </c>
      <c r="F1619" s="133" t="s">
        <v>971</v>
      </c>
    </row>
    <row r="1620" spans="1:6" ht="27.75" customHeight="1" x14ac:dyDescent="0.35">
      <c r="A1620" s="117">
        <v>43086</v>
      </c>
      <c r="B1620" s="62" t="s">
        <v>23</v>
      </c>
      <c r="C1620" s="114"/>
      <c r="D1620" s="114"/>
      <c r="E1620" s="21">
        <v>0.26</v>
      </c>
      <c r="F1620" s="133" t="s">
        <v>971</v>
      </c>
    </row>
    <row r="1621" spans="1:6" ht="27.75" customHeight="1" x14ac:dyDescent="0.35">
      <c r="A1621" s="117">
        <v>43086</v>
      </c>
      <c r="B1621" s="62" t="s">
        <v>23</v>
      </c>
      <c r="C1621" s="114"/>
      <c r="D1621" s="114"/>
      <c r="E1621" s="21">
        <v>0.27</v>
      </c>
      <c r="F1621" s="133" t="s">
        <v>971</v>
      </c>
    </row>
    <row r="1622" spans="1:6" ht="27.75" customHeight="1" x14ac:dyDescent="0.35">
      <c r="A1622" s="117">
        <v>43086</v>
      </c>
      <c r="B1622" s="62" t="s">
        <v>23</v>
      </c>
      <c r="C1622" s="114"/>
      <c r="D1622" s="114"/>
      <c r="E1622" s="21">
        <v>0.34</v>
      </c>
      <c r="F1622" s="133" t="s">
        <v>971</v>
      </c>
    </row>
    <row r="1623" spans="1:6" ht="27.75" customHeight="1" x14ac:dyDescent="0.35">
      <c r="A1623" s="117">
        <v>43086</v>
      </c>
      <c r="B1623" s="62" t="s">
        <v>23</v>
      </c>
      <c r="C1623" s="114"/>
      <c r="D1623" s="114"/>
      <c r="E1623" s="21">
        <v>0.41</v>
      </c>
      <c r="F1623" s="133" t="s">
        <v>971</v>
      </c>
    </row>
    <row r="1624" spans="1:6" ht="27.75" customHeight="1" x14ac:dyDescent="0.35">
      <c r="A1624" s="117">
        <v>43086</v>
      </c>
      <c r="B1624" s="62" t="s">
        <v>23</v>
      </c>
      <c r="C1624" s="114"/>
      <c r="D1624" s="114"/>
      <c r="E1624" s="21">
        <v>0.43</v>
      </c>
      <c r="F1624" s="133" t="s">
        <v>971</v>
      </c>
    </row>
    <row r="1625" spans="1:6" ht="27.75" customHeight="1" x14ac:dyDescent="0.35">
      <c r="A1625" s="117">
        <v>43086</v>
      </c>
      <c r="B1625" s="62" t="s">
        <v>23</v>
      </c>
      <c r="C1625" s="114"/>
      <c r="D1625" s="114"/>
      <c r="E1625" s="21">
        <v>0.5</v>
      </c>
      <c r="F1625" s="133" t="s">
        <v>971</v>
      </c>
    </row>
    <row r="1626" spans="1:6" ht="27.75" customHeight="1" x14ac:dyDescent="0.35">
      <c r="A1626" s="117">
        <v>43086</v>
      </c>
      <c r="B1626" s="62" t="s">
        <v>23</v>
      </c>
      <c r="C1626" s="114"/>
      <c r="D1626" s="114"/>
      <c r="E1626" s="21">
        <v>0.6</v>
      </c>
      <c r="F1626" s="133" t="s">
        <v>971</v>
      </c>
    </row>
    <row r="1627" spans="1:6" ht="27.75" customHeight="1" x14ac:dyDescent="0.35">
      <c r="A1627" s="117">
        <v>43086</v>
      </c>
      <c r="B1627" s="62" t="s">
        <v>23</v>
      </c>
      <c r="C1627" s="114"/>
      <c r="D1627" s="114"/>
      <c r="E1627" s="21">
        <v>0.71</v>
      </c>
      <c r="F1627" s="133" t="s">
        <v>971</v>
      </c>
    </row>
    <row r="1628" spans="1:6" ht="27.75" customHeight="1" x14ac:dyDescent="0.35">
      <c r="A1628" s="117">
        <v>43086</v>
      </c>
      <c r="B1628" s="62" t="s">
        <v>23</v>
      </c>
      <c r="C1628" s="114"/>
      <c r="D1628" s="114"/>
      <c r="E1628" s="21">
        <v>0.72</v>
      </c>
      <c r="F1628" s="133" t="s">
        <v>971</v>
      </c>
    </row>
    <row r="1629" spans="1:6" ht="27.75" customHeight="1" x14ac:dyDescent="0.35">
      <c r="A1629" s="117">
        <v>43086</v>
      </c>
      <c r="B1629" s="62" t="s">
        <v>23</v>
      </c>
      <c r="C1629" s="114"/>
      <c r="D1629" s="114"/>
      <c r="E1629" s="21">
        <v>1.4</v>
      </c>
      <c r="F1629" s="133" t="s">
        <v>971</v>
      </c>
    </row>
    <row r="1630" spans="1:6" ht="27.75" customHeight="1" x14ac:dyDescent="0.35">
      <c r="A1630" s="117">
        <v>43087</v>
      </c>
      <c r="B1630" s="62" t="s">
        <v>1134</v>
      </c>
      <c r="C1630" s="114"/>
      <c r="D1630" s="114"/>
      <c r="E1630" s="21">
        <v>4500</v>
      </c>
      <c r="F1630" s="133" t="s">
        <v>971</v>
      </c>
    </row>
    <row r="1631" spans="1:6" ht="27.75" customHeight="1" x14ac:dyDescent="0.35">
      <c r="A1631" s="117">
        <v>43087</v>
      </c>
      <c r="B1631" s="62" t="s">
        <v>638</v>
      </c>
      <c r="C1631" s="114" t="s">
        <v>639</v>
      </c>
      <c r="D1631" s="114" t="s">
        <v>769</v>
      </c>
      <c r="E1631" s="21">
        <v>47.5</v>
      </c>
      <c r="F1631" s="133" t="s">
        <v>971</v>
      </c>
    </row>
    <row r="1632" spans="1:6" ht="27.75" customHeight="1" x14ac:dyDescent="0.35">
      <c r="A1632" s="117">
        <v>43087</v>
      </c>
      <c r="B1632" s="19" t="s">
        <v>1139</v>
      </c>
      <c r="C1632" s="114"/>
      <c r="D1632" s="114"/>
      <c r="E1632" s="21">
        <v>500</v>
      </c>
      <c r="F1632" s="133" t="s">
        <v>1041</v>
      </c>
    </row>
    <row r="1633" spans="1:6" ht="27.75" customHeight="1" x14ac:dyDescent="0.35">
      <c r="A1633" s="117">
        <v>43087</v>
      </c>
      <c r="B1633" s="19" t="s">
        <v>1140</v>
      </c>
      <c r="C1633" s="114"/>
      <c r="D1633" s="114"/>
      <c r="E1633" s="21">
        <v>100</v>
      </c>
      <c r="F1633" s="133" t="s">
        <v>1041</v>
      </c>
    </row>
    <row r="1634" spans="1:6" ht="27.75" customHeight="1" x14ac:dyDescent="0.35">
      <c r="A1634" s="117">
        <v>43087</v>
      </c>
      <c r="B1634" s="19" t="s">
        <v>1141</v>
      </c>
      <c r="C1634" s="114"/>
      <c r="D1634" s="114"/>
      <c r="E1634" s="21">
        <v>7000</v>
      </c>
      <c r="F1634" s="133" t="s">
        <v>971</v>
      </c>
    </row>
    <row r="1635" spans="1:6" ht="27.75" customHeight="1" x14ac:dyDescent="0.35">
      <c r="A1635" s="117">
        <v>43087</v>
      </c>
      <c r="B1635" s="19" t="s">
        <v>1142</v>
      </c>
      <c r="C1635" s="114"/>
      <c r="D1635" s="114"/>
      <c r="E1635" s="21">
        <v>400</v>
      </c>
      <c r="F1635" s="133" t="s">
        <v>971</v>
      </c>
    </row>
    <row r="1636" spans="1:6" ht="27.75" customHeight="1" x14ac:dyDescent="0.35">
      <c r="A1636" s="117">
        <v>43087</v>
      </c>
      <c r="B1636" s="19" t="s">
        <v>1142</v>
      </c>
      <c r="C1636" s="114"/>
      <c r="D1636" s="114"/>
      <c r="E1636" s="21">
        <v>200</v>
      </c>
      <c r="F1636" s="133" t="s">
        <v>1041</v>
      </c>
    </row>
    <row r="1637" spans="1:6" ht="27.75" customHeight="1" x14ac:dyDescent="0.35">
      <c r="A1637" s="117">
        <v>43087</v>
      </c>
      <c r="B1637" s="19" t="s">
        <v>1142</v>
      </c>
      <c r="C1637" s="114"/>
      <c r="D1637" s="114"/>
      <c r="E1637" s="21">
        <v>200</v>
      </c>
      <c r="F1637" s="133" t="s">
        <v>983</v>
      </c>
    </row>
    <row r="1638" spans="1:6" ht="27.75" customHeight="1" x14ac:dyDescent="0.35">
      <c r="A1638" s="117">
        <v>43088</v>
      </c>
      <c r="B1638" s="62" t="s">
        <v>638</v>
      </c>
      <c r="C1638" s="114" t="s">
        <v>639</v>
      </c>
      <c r="D1638" s="114" t="s">
        <v>769</v>
      </c>
      <c r="E1638" s="21">
        <v>9.5</v>
      </c>
      <c r="F1638" s="133" t="s">
        <v>971</v>
      </c>
    </row>
    <row r="1639" spans="1:6" ht="44.5" customHeight="1" x14ac:dyDescent="0.35">
      <c r="A1639" s="117">
        <v>43088</v>
      </c>
      <c r="B1639" s="62" t="s">
        <v>1143</v>
      </c>
      <c r="C1639" s="114"/>
      <c r="D1639" s="114"/>
      <c r="E1639" s="21">
        <v>2630</v>
      </c>
      <c r="F1639" s="133" t="s">
        <v>971</v>
      </c>
    </row>
    <row r="1640" spans="1:6" ht="36.5" customHeight="1" x14ac:dyDescent="0.35">
      <c r="A1640" s="117">
        <v>43088</v>
      </c>
      <c r="B1640" s="62" t="s">
        <v>1144</v>
      </c>
      <c r="C1640" s="114"/>
      <c r="D1640" s="114"/>
      <c r="E1640" s="21">
        <v>15425</v>
      </c>
      <c r="F1640" s="133" t="s">
        <v>971</v>
      </c>
    </row>
    <row r="1641" spans="1:6" ht="47" customHeight="1" x14ac:dyDescent="0.35">
      <c r="A1641" s="117">
        <v>43088</v>
      </c>
      <c r="B1641" s="62" t="s">
        <v>1145</v>
      </c>
      <c r="C1641" s="114"/>
      <c r="D1641" s="114"/>
      <c r="E1641" s="21">
        <v>9850</v>
      </c>
      <c r="F1641" s="133" t="s">
        <v>971</v>
      </c>
    </row>
    <row r="1642" spans="1:6" ht="27.75" customHeight="1" x14ac:dyDescent="0.35">
      <c r="A1642" s="117">
        <v>43089</v>
      </c>
      <c r="B1642" s="62" t="s">
        <v>23</v>
      </c>
      <c r="C1642" s="114"/>
      <c r="D1642" s="114"/>
      <c r="E1642" s="21">
        <v>0.05</v>
      </c>
      <c r="F1642" s="133" t="s">
        <v>971</v>
      </c>
    </row>
    <row r="1643" spans="1:6" ht="27.75" customHeight="1" x14ac:dyDescent="0.35">
      <c r="A1643" s="117">
        <v>43089</v>
      </c>
      <c r="B1643" s="62" t="s">
        <v>23</v>
      </c>
      <c r="C1643" s="114"/>
      <c r="D1643" s="114"/>
      <c r="E1643" s="21">
        <v>0.06</v>
      </c>
      <c r="F1643" s="133" t="s">
        <v>971</v>
      </c>
    </row>
    <row r="1644" spans="1:6" ht="27.75" customHeight="1" x14ac:dyDescent="0.35">
      <c r="A1644" s="117">
        <v>43089</v>
      </c>
      <c r="B1644" s="62" t="s">
        <v>23</v>
      </c>
      <c r="C1644" s="114"/>
      <c r="D1644" s="114"/>
      <c r="E1644" s="21">
        <v>0.26</v>
      </c>
      <c r="F1644" s="133" t="s">
        <v>971</v>
      </c>
    </row>
    <row r="1645" spans="1:6" ht="27.75" customHeight="1" x14ac:dyDescent="0.35">
      <c r="A1645" s="117">
        <v>43089</v>
      </c>
      <c r="B1645" s="62" t="s">
        <v>23</v>
      </c>
      <c r="C1645" s="114"/>
      <c r="D1645" s="114"/>
      <c r="E1645" s="21">
        <v>0.33</v>
      </c>
      <c r="F1645" s="133" t="s">
        <v>971</v>
      </c>
    </row>
    <row r="1646" spans="1:6" ht="27.75" customHeight="1" x14ac:dyDescent="0.35">
      <c r="A1646" s="117">
        <v>43089</v>
      </c>
      <c r="B1646" s="62" t="s">
        <v>23</v>
      </c>
      <c r="C1646" s="114"/>
      <c r="D1646" s="114"/>
      <c r="E1646" s="21">
        <v>0.5</v>
      </c>
      <c r="F1646" s="133" t="s">
        <v>971</v>
      </c>
    </row>
    <row r="1647" spans="1:6" ht="27.75" customHeight="1" x14ac:dyDescent="0.35">
      <c r="A1647" s="117">
        <v>43089</v>
      </c>
      <c r="B1647" s="62" t="s">
        <v>23</v>
      </c>
      <c r="C1647" s="114"/>
      <c r="D1647" s="114"/>
      <c r="E1647" s="21">
        <v>0.5</v>
      </c>
      <c r="F1647" s="133" t="s">
        <v>971</v>
      </c>
    </row>
    <row r="1648" spans="1:6" ht="27.75" customHeight="1" x14ac:dyDescent="0.35">
      <c r="A1648" s="117">
        <v>43089</v>
      </c>
      <c r="B1648" s="62" t="s">
        <v>23</v>
      </c>
      <c r="C1648" s="114"/>
      <c r="D1648" s="114"/>
      <c r="E1648" s="21">
        <v>2.2200000000000002</v>
      </c>
      <c r="F1648" s="133" t="s">
        <v>971</v>
      </c>
    </row>
    <row r="1649" spans="1:6" ht="27.75" customHeight="1" x14ac:dyDescent="0.35">
      <c r="A1649" s="117">
        <v>43089</v>
      </c>
      <c r="B1649" s="62" t="s">
        <v>638</v>
      </c>
      <c r="C1649" s="114" t="s">
        <v>639</v>
      </c>
      <c r="D1649" s="114" t="s">
        <v>769</v>
      </c>
      <c r="E1649" s="21">
        <v>47.5</v>
      </c>
      <c r="F1649" s="133" t="s">
        <v>971</v>
      </c>
    </row>
    <row r="1650" spans="1:6" ht="27.75" customHeight="1" x14ac:dyDescent="0.35">
      <c r="A1650" s="117">
        <v>43089</v>
      </c>
      <c r="B1650" s="19" t="s">
        <v>1146</v>
      </c>
      <c r="C1650" s="114"/>
      <c r="D1650" s="114"/>
      <c r="E1650" s="21">
        <v>1000</v>
      </c>
      <c r="F1650" s="133" t="s">
        <v>971</v>
      </c>
    </row>
    <row r="1651" spans="1:6" ht="27.75" customHeight="1" x14ac:dyDescent="0.35">
      <c r="A1651" s="117">
        <v>43090</v>
      </c>
      <c r="B1651" s="62" t="s">
        <v>1147</v>
      </c>
      <c r="C1651" s="114" t="s">
        <v>1148</v>
      </c>
      <c r="D1651" s="114" t="s">
        <v>1149</v>
      </c>
      <c r="E1651" s="21">
        <v>200</v>
      </c>
      <c r="F1651" s="133" t="s">
        <v>971</v>
      </c>
    </row>
    <row r="1652" spans="1:6" ht="27.75" customHeight="1" x14ac:dyDescent="0.35">
      <c r="A1652" s="117">
        <v>43090</v>
      </c>
      <c r="B1652" s="62" t="s">
        <v>23</v>
      </c>
      <c r="C1652" s="114"/>
      <c r="D1652" s="114"/>
      <c r="E1652" s="21">
        <v>7.0000000000000007E-2</v>
      </c>
      <c r="F1652" s="133" t="s">
        <v>971</v>
      </c>
    </row>
    <row r="1653" spans="1:6" ht="27.75" customHeight="1" x14ac:dyDescent="0.35">
      <c r="A1653" s="117">
        <v>43090</v>
      </c>
      <c r="B1653" s="62" t="s">
        <v>23</v>
      </c>
      <c r="C1653" s="114"/>
      <c r="D1653" s="114"/>
      <c r="E1653" s="21">
        <v>0.82</v>
      </c>
      <c r="F1653" s="133" t="s">
        <v>971</v>
      </c>
    </row>
    <row r="1654" spans="1:6" ht="27.75" customHeight="1" x14ac:dyDescent="0.35">
      <c r="A1654" s="117">
        <v>43091</v>
      </c>
      <c r="B1654" s="62" t="s">
        <v>23</v>
      </c>
      <c r="C1654" s="114"/>
      <c r="D1654" s="114"/>
      <c r="E1654" s="21">
        <v>0.01</v>
      </c>
      <c r="F1654" s="133" t="s">
        <v>971</v>
      </c>
    </row>
    <row r="1655" spans="1:6" ht="27.75" customHeight="1" x14ac:dyDescent="0.35">
      <c r="A1655" s="117">
        <v>43091</v>
      </c>
      <c r="B1655" s="62" t="s">
        <v>23</v>
      </c>
      <c r="C1655" s="114"/>
      <c r="D1655" s="114"/>
      <c r="E1655" s="21">
        <v>0.03</v>
      </c>
      <c r="F1655" s="133" t="s">
        <v>971</v>
      </c>
    </row>
    <row r="1656" spans="1:6" ht="27.75" customHeight="1" x14ac:dyDescent="0.35">
      <c r="A1656" s="117">
        <v>43091</v>
      </c>
      <c r="B1656" s="62" t="s">
        <v>23</v>
      </c>
      <c r="C1656" s="114"/>
      <c r="D1656" s="114"/>
      <c r="E1656" s="21">
        <v>0.08</v>
      </c>
      <c r="F1656" s="133" t="s">
        <v>971</v>
      </c>
    </row>
    <row r="1657" spans="1:6" ht="27.75" customHeight="1" x14ac:dyDescent="0.35">
      <c r="A1657" s="117">
        <v>43091</v>
      </c>
      <c r="B1657" s="62" t="s">
        <v>23</v>
      </c>
      <c r="C1657" s="114"/>
      <c r="D1657" s="114"/>
      <c r="E1657" s="21">
        <v>0.11</v>
      </c>
      <c r="F1657" s="133" t="s">
        <v>971</v>
      </c>
    </row>
    <row r="1658" spans="1:6" ht="27.75" customHeight="1" x14ac:dyDescent="0.35">
      <c r="A1658" s="117">
        <v>43091</v>
      </c>
      <c r="B1658" s="62" t="s">
        <v>23</v>
      </c>
      <c r="C1658" s="114"/>
      <c r="D1658" s="114"/>
      <c r="E1658" s="21">
        <v>0.12</v>
      </c>
      <c r="F1658" s="133" t="s">
        <v>971</v>
      </c>
    </row>
    <row r="1659" spans="1:6" ht="27.75" customHeight="1" x14ac:dyDescent="0.35">
      <c r="A1659" s="117">
        <v>43091</v>
      </c>
      <c r="B1659" s="62" t="s">
        <v>23</v>
      </c>
      <c r="C1659" s="114"/>
      <c r="D1659" s="114"/>
      <c r="E1659" s="21">
        <v>0.17</v>
      </c>
      <c r="F1659" s="133" t="s">
        <v>971</v>
      </c>
    </row>
    <row r="1660" spans="1:6" ht="27.75" customHeight="1" x14ac:dyDescent="0.35">
      <c r="A1660" s="117">
        <v>43091</v>
      </c>
      <c r="B1660" s="62" t="s">
        <v>23</v>
      </c>
      <c r="C1660" s="114"/>
      <c r="D1660" s="114"/>
      <c r="E1660" s="21">
        <v>0.2</v>
      </c>
      <c r="F1660" s="133" t="s">
        <v>971</v>
      </c>
    </row>
    <row r="1661" spans="1:6" ht="27.75" customHeight="1" x14ac:dyDescent="0.35">
      <c r="A1661" s="117">
        <v>43091</v>
      </c>
      <c r="B1661" s="62" t="s">
        <v>23</v>
      </c>
      <c r="C1661" s="114"/>
      <c r="D1661" s="114"/>
      <c r="E1661" s="21">
        <v>0.22</v>
      </c>
      <c r="F1661" s="133" t="s">
        <v>971</v>
      </c>
    </row>
    <row r="1662" spans="1:6" ht="27.75" customHeight="1" x14ac:dyDescent="0.35">
      <c r="A1662" s="117">
        <v>43091</v>
      </c>
      <c r="B1662" s="62" t="s">
        <v>23</v>
      </c>
      <c r="C1662" s="114"/>
      <c r="D1662" s="114"/>
      <c r="E1662" s="21">
        <v>0.42</v>
      </c>
      <c r="F1662" s="133" t="s">
        <v>971</v>
      </c>
    </row>
    <row r="1663" spans="1:6" ht="27.75" customHeight="1" x14ac:dyDescent="0.35">
      <c r="A1663" s="117">
        <v>43091</v>
      </c>
      <c r="B1663" s="62" t="s">
        <v>23</v>
      </c>
      <c r="C1663" s="114"/>
      <c r="D1663" s="114"/>
      <c r="E1663" s="21">
        <v>0.47</v>
      </c>
      <c r="F1663" s="133" t="s">
        <v>971</v>
      </c>
    </row>
    <row r="1664" spans="1:6" ht="27.75" customHeight="1" x14ac:dyDescent="0.35">
      <c r="A1664" s="117">
        <v>43091</v>
      </c>
      <c r="B1664" s="62" t="s">
        <v>23</v>
      </c>
      <c r="C1664" s="114"/>
      <c r="D1664" s="114"/>
      <c r="E1664" s="21">
        <v>0.5</v>
      </c>
      <c r="F1664" s="133" t="s">
        <v>971</v>
      </c>
    </row>
    <row r="1665" spans="1:6" ht="27.75" customHeight="1" x14ac:dyDescent="0.35">
      <c r="A1665" s="117">
        <v>43091</v>
      </c>
      <c r="B1665" s="62" t="s">
        <v>638</v>
      </c>
      <c r="C1665" s="114" t="s">
        <v>639</v>
      </c>
      <c r="D1665" s="114" t="s">
        <v>769</v>
      </c>
      <c r="E1665" s="21">
        <v>114</v>
      </c>
      <c r="F1665" s="133" t="s">
        <v>971</v>
      </c>
    </row>
    <row r="1666" spans="1:6" ht="27.75" customHeight="1" x14ac:dyDescent="0.35">
      <c r="A1666" s="117">
        <v>43091</v>
      </c>
      <c r="B1666" s="62" t="s">
        <v>1150</v>
      </c>
      <c r="C1666" s="114"/>
      <c r="D1666" s="114"/>
      <c r="E1666" s="21">
        <v>15000</v>
      </c>
      <c r="F1666" s="133" t="s">
        <v>66</v>
      </c>
    </row>
    <row r="1667" spans="1:6" ht="27.75" customHeight="1" x14ac:dyDescent="0.35">
      <c r="A1667" s="117">
        <v>43091</v>
      </c>
      <c r="B1667" s="62" t="s">
        <v>1153</v>
      </c>
      <c r="C1667" s="114"/>
      <c r="D1667" s="114"/>
      <c r="E1667" s="21">
        <v>1000</v>
      </c>
      <c r="F1667" s="133" t="s">
        <v>983</v>
      </c>
    </row>
    <row r="1668" spans="1:6" ht="27.75" customHeight="1" x14ac:dyDescent="0.35">
      <c r="A1668" s="117">
        <v>43093</v>
      </c>
      <c r="B1668" s="62" t="s">
        <v>23</v>
      </c>
      <c r="C1668" s="114"/>
      <c r="D1668" s="114"/>
      <c r="E1668" s="21">
        <v>0.06</v>
      </c>
      <c r="F1668" s="133" t="s">
        <v>971</v>
      </c>
    </row>
    <row r="1669" spans="1:6" ht="27.75" customHeight="1" x14ac:dyDescent="0.35">
      <c r="A1669" s="117">
        <v>43093</v>
      </c>
      <c r="B1669" s="62" t="s">
        <v>23</v>
      </c>
      <c r="C1669" s="114"/>
      <c r="D1669" s="114"/>
      <c r="E1669" s="21">
        <v>0.46</v>
      </c>
      <c r="F1669" s="133" t="s">
        <v>971</v>
      </c>
    </row>
    <row r="1670" spans="1:6" ht="27.75" customHeight="1" x14ac:dyDescent="0.35">
      <c r="A1670" s="117">
        <v>43093</v>
      </c>
      <c r="B1670" s="62" t="s">
        <v>23</v>
      </c>
      <c r="C1670" s="114"/>
      <c r="D1670" s="114"/>
      <c r="E1670" s="21">
        <v>0.5</v>
      </c>
      <c r="F1670" s="133" t="s">
        <v>971</v>
      </c>
    </row>
    <row r="1671" spans="1:6" ht="27.75" customHeight="1" x14ac:dyDescent="0.35">
      <c r="A1671" s="117">
        <v>43093</v>
      </c>
      <c r="B1671" s="62" t="s">
        <v>23</v>
      </c>
      <c r="C1671" s="114"/>
      <c r="D1671" s="114"/>
      <c r="E1671" s="21">
        <v>0.5</v>
      </c>
      <c r="F1671" s="133" t="s">
        <v>971</v>
      </c>
    </row>
    <row r="1672" spans="1:6" ht="27.75" customHeight="1" x14ac:dyDescent="0.35">
      <c r="A1672" s="117">
        <v>43093</v>
      </c>
      <c r="B1672" s="62" t="s">
        <v>23</v>
      </c>
      <c r="C1672" s="114"/>
      <c r="D1672" s="114"/>
      <c r="E1672" s="21">
        <v>0.5</v>
      </c>
      <c r="F1672" s="133" t="s">
        <v>971</v>
      </c>
    </row>
    <row r="1673" spans="1:6" ht="27.75" customHeight="1" x14ac:dyDescent="0.35">
      <c r="A1673" s="117">
        <v>43093</v>
      </c>
      <c r="B1673" s="62" t="s">
        <v>23</v>
      </c>
      <c r="C1673" s="114"/>
      <c r="D1673" s="114"/>
      <c r="E1673" s="21">
        <v>0.75</v>
      </c>
      <c r="F1673" s="133" t="s">
        <v>971</v>
      </c>
    </row>
    <row r="1674" spans="1:6" ht="27.75" customHeight="1" x14ac:dyDescent="0.35">
      <c r="A1674" s="117">
        <v>43093</v>
      </c>
      <c r="B1674" s="19" t="s">
        <v>1151</v>
      </c>
      <c r="C1674" s="114"/>
      <c r="D1674" s="114"/>
      <c r="E1674" s="21">
        <v>30</v>
      </c>
      <c r="F1674" s="133" t="s">
        <v>1041</v>
      </c>
    </row>
    <row r="1675" spans="1:6" ht="27.75" customHeight="1" x14ac:dyDescent="0.35">
      <c r="A1675" s="117">
        <v>43093</v>
      </c>
      <c r="B1675" s="19" t="s">
        <v>1152</v>
      </c>
      <c r="C1675" s="114"/>
      <c r="D1675" s="114"/>
      <c r="E1675" s="21">
        <v>500</v>
      </c>
      <c r="F1675" s="133" t="s">
        <v>1041</v>
      </c>
    </row>
    <row r="1676" spans="1:6" ht="27.75" customHeight="1" x14ac:dyDescent="0.35">
      <c r="A1676" s="117">
        <v>43094</v>
      </c>
      <c r="B1676" s="62" t="s">
        <v>1154</v>
      </c>
      <c r="C1676" s="114"/>
      <c r="D1676" s="114"/>
      <c r="E1676" s="21">
        <v>1500</v>
      </c>
      <c r="F1676" s="133" t="s">
        <v>983</v>
      </c>
    </row>
    <row r="1677" spans="1:6" ht="27.75" customHeight="1" x14ac:dyDescent="0.35">
      <c r="A1677" s="117">
        <v>43095</v>
      </c>
      <c r="B1677" s="62" t="s">
        <v>23</v>
      </c>
      <c r="C1677" s="114"/>
      <c r="D1677" s="114"/>
      <c r="E1677" s="21">
        <v>0.04</v>
      </c>
      <c r="F1677" s="133" t="s">
        <v>971</v>
      </c>
    </row>
    <row r="1678" spans="1:6" ht="27.75" customHeight="1" x14ac:dyDescent="0.35">
      <c r="A1678" s="117">
        <v>43095</v>
      </c>
      <c r="B1678" s="62" t="s">
        <v>23</v>
      </c>
      <c r="C1678" s="114"/>
      <c r="D1678" s="114"/>
      <c r="E1678" s="21">
        <v>0.27</v>
      </c>
      <c r="F1678" s="133" t="s">
        <v>971</v>
      </c>
    </row>
    <row r="1679" spans="1:6" ht="27.75" customHeight="1" x14ac:dyDescent="0.35">
      <c r="A1679" s="117">
        <v>43095</v>
      </c>
      <c r="B1679" s="62" t="s">
        <v>23</v>
      </c>
      <c r="C1679" s="114"/>
      <c r="D1679" s="114"/>
      <c r="E1679" s="21">
        <v>0.3</v>
      </c>
      <c r="F1679" s="133" t="s">
        <v>971</v>
      </c>
    </row>
    <row r="1680" spans="1:6" ht="27.75" customHeight="1" x14ac:dyDescent="0.35">
      <c r="A1680" s="117">
        <v>43095</v>
      </c>
      <c r="B1680" s="62" t="s">
        <v>23</v>
      </c>
      <c r="C1680" s="114"/>
      <c r="D1680" s="114"/>
      <c r="E1680" s="21">
        <v>0.5</v>
      </c>
      <c r="F1680" s="133" t="s">
        <v>971</v>
      </c>
    </row>
    <row r="1681" spans="1:6" ht="27.75" customHeight="1" x14ac:dyDescent="0.35">
      <c r="A1681" s="117">
        <v>43095</v>
      </c>
      <c r="B1681" s="62" t="s">
        <v>23</v>
      </c>
      <c r="C1681" s="114"/>
      <c r="D1681" s="114"/>
      <c r="E1681" s="21">
        <v>0.99</v>
      </c>
      <c r="F1681" s="133" t="s">
        <v>971</v>
      </c>
    </row>
    <row r="1682" spans="1:6" ht="27.75" customHeight="1" x14ac:dyDescent="0.35">
      <c r="A1682" s="117">
        <v>43095</v>
      </c>
      <c r="B1682" s="62" t="s">
        <v>1155</v>
      </c>
      <c r="C1682" s="114"/>
      <c r="D1682" s="114"/>
      <c r="E1682" s="21">
        <v>12126.6</v>
      </c>
      <c r="F1682" s="133" t="s">
        <v>971</v>
      </c>
    </row>
    <row r="1683" spans="1:6" ht="27.75" customHeight="1" x14ac:dyDescent="0.35">
      <c r="A1683" s="117">
        <v>43095</v>
      </c>
      <c r="B1683" s="62" t="s">
        <v>1155</v>
      </c>
      <c r="C1683" s="114"/>
      <c r="D1683" s="114"/>
      <c r="E1683" s="21">
        <f>140000-E1682</f>
        <v>127873.4</v>
      </c>
      <c r="F1683" s="133" t="s">
        <v>983</v>
      </c>
    </row>
    <row r="1684" spans="1:6" ht="27.75" customHeight="1" x14ac:dyDescent="0.35">
      <c r="A1684" s="117">
        <v>43096</v>
      </c>
      <c r="B1684" s="62" t="s">
        <v>1156</v>
      </c>
      <c r="C1684" s="114" t="s">
        <v>403</v>
      </c>
      <c r="D1684" s="114" t="s">
        <v>1157</v>
      </c>
      <c r="E1684" s="21">
        <v>500</v>
      </c>
      <c r="F1684" s="133" t="s">
        <v>983</v>
      </c>
    </row>
    <row r="1685" spans="1:6" ht="27.75" customHeight="1" x14ac:dyDescent="0.35">
      <c r="A1685" s="117">
        <v>43096</v>
      </c>
      <c r="B1685" s="62" t="s">
        <v>23</v>
      </c>
      <c r="C1685" s="114"/>
      <c r="D1685" s="114"/>
      <c r="E1685" s="21">
        <v>0.26</v>
      </c>
      <c r="F1685" s="133" t="s">
        <v>983</v>
      </c>
    </row>
    <row r="1686" spans="1:6" ht="27.75" customHeight="1" x14ac:dyDescent="0.35">
      <c r="A1686" s="117">
        <v>43096</v>
      </c>
      <c r="B1686" s="62" t="s">
        <v>23</v>
      </c>
      <c r="C1686" s="114"/>
      <c r="D1686" s="114"/>
      <c r="E1686" s="21">
        <v>0.5</v>
      </c>
      <c r="F1686" s="133" t="s">
        <v>983</v>
      </c>
    </row>
    <row r="1687" spans="1:6" ht="27.75" customHeight="1" x14ac:dyDescent="0.35">
      <c r="A1687" s="117">
        <v>43096</v>
      </c>
      <c r="B1687" s="62" t="s">
        <v>23</v>
      </c>
      <c r="C1687" s="114"/>
      <c r="D1687" s="114"/>
      <c r="E1687" s="21">
        <v>2.34</v>
      </c>
      <c r="F1687" s="133" t="s">
        <v>983</v>
      </c>
    </row>
    <row r="1688" spans="1:6" ht="27.75" customHeight="1" x14ac:dyDescent="0.35">
      <c r="A1688" s="117">
        <v>43096</v>
      </c>
      <c r="B1688" s="62" t="s">
        <v>1159</v>
      </c>
      <c r="C1688" s="114"/>
      <c r="D1688" s="114"/>
      <c r="E1688" s="21">
        <v>50</v>
      </c>
      <c r="F1688" s="133" t="s">
        <v>983</v>
      </c>
    </row>
    <row r="1689" spans="1:6" ht="27.75" customHeight="1" x14ac:dyDescent="0.35">
      <c r="A1689" s="117">
        <v>43097</v>
      </c>
      <c r="B1689" s="62" t="s">
        <v>23</v>
      </c>
      <c r="C1689" s="114"/>
      <c r="D1689" s="114"/>
      <c r="E1689" s="21">
        <v>0.02</v>
      </c>
      <c r="F1689" s="133" t="s">
        <v>983</v>
      </c>
    </row>
    <row r="1690" spans="1:6" ht="27.75" customHeight="1" x14ac:dyDescent="0.35">
      <c r="A1690" s="117">
        <v>43097</v>
      </c>
      <c r="B1690" s="62" t="s">
        <v>23</v>
      </c>
      <c r="C1690" s="114"/>
      <c r="D1690" s="114"/>
      <c r="E1690" s="21">
        <v>0.03</v>
      </c>
      <c r="F1690" s="133" t="s">
        <v>983</v>
      </c>
    </row>
    <row r="1691" spans="1:6" ht="27.75" customHeight="1" x14ac:dyDescent="0.35">
      <c r="A1691" s="117">
        <v>43097</v>
      </c>
      <c r="B1691" s="62" t="s">
        <v>23</v>
      </c>
      <c r="C1691" s="114"/>
      <c r="D1691" s="114"/>
      <c r="E1691" s="21">
        <v>0.56000000000000005</v>
      </c>
      <c r="F1691" s="133" t="s">
        <v>983</v>
      </c>
    </row>
    <row r="1692" spans="1:6" ht="27.75" customHeight="1" x14ac:dyDescent="0.35">
      <c r="A1692" s="117">
        <v>43097</v>
      </c>
      <c r="B1692" s="62" t="s">
        <v>23</v>
      </c>
      <c r="C1692" s="114"/>
      <c r="D1692" s="114"/>
      <c r="E1692" s="21">
        <v>0.7</v>
      </c>
      <c r="F1692" s="133" t="s">
        <v>983</v>
      </c>
    </row>
    <row r="1693" spans="1:6" ht="27.75" customHeight="1" x14ac:dyDescent="0.35">
      <c r="A1693" s="117">
        <v>43097</v>
      </c>
      <c r="B1693" s="62" t="s">
        <v>1158</v>
      </c>
      <c r="C1693" s="114"/>
      <c r="D1693" s="114"/>
      <c r="E1693" s="21">
        <v>1000</v>
      </c>
      <c r="F1693" s="133" t="s">
        <v>983</v>
      </c>
    </row>
    <row r="1694" spans="1:6" ht="27.75" customHeight="1" x14ac:dyDescent="0.35">
      <c r="A1694" s="117">
        <v>43097</v>
      </c>
      <c r="B1694" s="19" t="s">
        <v>1160</v>
      </c>
      <c r="C1694" s="114"/>
      <c r="D1694" s="114"/>
      <c r="E1694" s="21">
        <v>1650</v>
      </c>
      <c r="F1694" s="133" t="s">
        <v>1041</v>
      </c>
    </row>
    <row r="1695" spans="1:6" ht="27.75" customHeight="1" x14ac:dyDescent="0.35">
      <c r="A1695" s="117">
        <v>43097</v>
      </c>
      <c r="B1695" s="19" t="s">
        <v>1161</v>
      </c>
      <c r="C1695" s="114"/>
      <c r="D1695" s="114"/>
      <c r="E1695" s="21">
        <v>500</v>
      </c>
      <c r="F1695" s="133" t="s">
        <v>1041</v>
      </c>
    </row>
    <row r="1696" spans="1:6" ht="27.75" customHeight="1" x14ac:dyDescent="0.35">
      <c r="A1696" s="117">
        <v>43097</v>
      </c>
      <c r="B1696" s="19" t="s">
        <v>1162</v>
      </c>
      <c r="C1696" s="114"/>
      <c r="D1696" s="114"/>
      <c r="E1696" s="21">
        <v>225.07</v>
      </c>
      <c r="F1696" s="133" t="s">
        <v>1041</v>
      </c>
    </row>
    <row r="1697" spans="1:6" ht="27.75" customHeight="1" x14ac:dyDescent="0.35">
      <c r="A1697" s="117">
        <v>43098</v>
      </c>
      <c r="B1697" s="19" t="s">
        <v>1164</v>
      </c>
      <c r="C1697" s="114"/>
      <c r="D1697" s="114"/>
      <c r="E1697" s="21">
        <v>12000</v>
      </c>
      <c r="F1697" s="133" t="s">
        <v>983</v>
      </c>
    </row>
    <row r="1698" spans="1:6" ht="27.75" customHeight="1" x14ac:dyDescent="0.35">
      <c r="A1698" s="117">
        <v>43099</v>
      </c>
      <c r="B1698" s="62" t="s">
        <v>23</v>
      </c>
      <c r="C1698" s="114"/>
      <c r="D1698" s="114"/>
      <c r="E1698" s="21">
        <v>0.01</v>
      </c>
      <c r="F1698" s="133" t="s">
        <v>983</v>
      </c>
    </row>
    <row r="1699" spans="1:6" ht="27.75" customHeight="1" x14ac:dyDescent="0.35">
      <c r="A1699" s="117">
        <v>43099</v>
      </c>
      <c r="B1699" s="62" t="s">
        <v>23</v>
      </c>
      <c r="C1699" s="114"/>
      <c r="D1699" s="114"/>
      <c r="E1699" s="21">
        <v>0.3</v>
      </c>
      <c r="F1699" s="133" t="s">
        <v>983</v>
      </c>
    </row>
    <row r="1700" spans="1:6" ht="27.75" customHeight="1" x14ac:dyDescent="0.35">
      <c r="A1700" s="117">
        <v>43099</v>
      </c>
      <c r="B1700" s="62" t="s">
        <v>23</v>
      </c>
      <c r="C1700" s="114"/>
      <c r="D1700" s="114"/>
      <c r="E1700" s="21">
        <v>0.39</v>
      </c>
      <c r="F1700" s="133" t="s">
        <v>983</v>
      </c>
    </row>
    <row r="1701" spans="1:6" ht="27.75" customHeight="1" x14ac:dyDescent="0.35">
      <c r="A1701" s="117">
        <v>43099</v>
      </c>
      <c r="B1701" s="62" t="s">
        <v>23</v>
      </c>
      <c r="C1701" s="114"/>
      <c r="D1701" s="114"/>
      <c r="E1701" s="21">
        <v>0.41</v>
      </c>
      <c r="F1701" s="133" t="s">
        <v>983</v>
      </c>
    </row>
    <row r="1702" spans="1:6" ht="27.75" customHeight="1" x14ac:dyDescent="0.35">
      <c r="A1702" s="117">
        <v>43099</v>
      </c>
      <c r="B1702" s="62" t="s">
        <v>23</v>
      </c>
      <c r="C1702" s="114"/>
      <c r="D1702" s="114"/>
      <c r="E1702" s="21">
        <v>0.81</v>
      </c>
      <c r="F1702" s="133" t="s">
        <v>983</v>
      </c>
    </row>
    <row r="1703" spans="1:6" ht="27.75" customHeight="1" x14ac:dyDescent="0.35">
      <c r="A1703" s="117"/>
      <c r="B1703" s="62"/>
      <c r="C1703" s="114"/>
      <c r="D1703" s="114"/>
      <c r="E1703" s="21"/>
      <c r="F1703" s="133"/>
    </row>
    <row r="1704" spans="1:6" ht="27.75" customHeight="1" x14ac:dyDescent="0.35">
      <c r="A1704" s="117"/>
      <c r="B1704" s="62"/>
      <c r="C1704" s="114"/>
      <c r="D1704" s="114"/>
      <c r="E1704" s="21"/>
      <c r="F1704" s="133"/>
    </row>
    <row r="1705" spans="1:6" ht="24.5" customHeight="1" x14ac:dyDescent="0.35">
      <c r="A1705" s="117"/>
      <c r="B1705" s="62"/>
      <c r="C1705" s="114"/>
      <c r="D1705" s="114"/>
      <c r="E1705" s="21"/>
      <c r="F1705" s="133"/>
    </row>
    <row r="1706" spans="1:6" ht="27.75" customHeight="1" x14ac:dyDescent="0.35">
      <c r="A1706" s="117"/>
      <c r="B1706" s="62"/>
      <c r="C1706" s="114"/>
      <c r="D1706" s="114"/>
      <c r="E1706" s="21"/>
      <c r="F1706" s="133"/>
    </row>
    <row r="1707" spans="1:6" ht="27.75" customHeight="1" x14ac:dyDescent="0.35">
      <c r="A1707" s="117"/>
      <c r="B1707" s="62"/>
      <c r="C1707" s="114"/>
      <c r="D1707" s="114"/>
      <c r="E1707" s="21"/>
      <c r="F1707" s="133"/>
    </row>
    <row r="1708" spans="1:6" ht="27.75" customHeight="1" x14ac:dyDescent="0.35">
      <c r="A1708" s="117"/>
      <c r="B1708" s="62"/>
      <c r="C1708" s="114"/>
      <c r="D1708" s="114"/>
      <c r="E1708" s="21"/>
      <c r="F1708" s="133"/>
    </row>
    <row r="1709" spans="1:6" ht="27.75" customHeight="1" x14ac:dyDescent="0.35">
      <c r="A1709" s="117"/>
      <c r="B1709" s="62"/>
      <c r="C1709" s="114"/>
      <c r="D1709" s="114"/>
      <c r="E1709" s="21"/>
      <c r="F1709" s="133"/>
    </row>
    <row r="1710" spans="1:6" ht="27.75" customHeight="1" x14ac:dyDescent="0.35">
      <c r="A1710" s="117"/>
      <c r="B1710" s="62"/>
      <c r="C1710" s="114"/>
      <c r="D1710" s="114"/>
      <c r="E1710" s="21"/>
      <c r="F1710" s="133"/>
    </row>
    <row r="1711" spans="1:6" ht="27.75" customHeight="1" x14ac:dyDescent="0.35">
      <c r="A1711" s="117"/>
      <c r="B1711" s="62"/>
      <c r="C1711" s="114"/>
      <c r="D1711" s="114"/>
      <c r="E1711" s="21"/>
      <c r="F1711" s="133"/>
    </row>
    <row r="1712" spans="1:6" ht="27.75" customHeight="1" x14ac:dyDescent="0.35">
      <c r="A1712" s="117"/>
      <c r="B1712" s="62"/>
      <c r="C1712" s="114"/>
      <c r="D1712" s="114"/>
      <c r="E1712" s="21"/>
      <c r="F1712" s="133"/>
    </row>
    <row r="1713" spans="1:6" ht="27.75" customHeight="1" x14ac:dyDescent="0.35">
      <c r="A1713" s="117"/>
      <c r="B1713" s="62"/>
      <c r="C1713" s="114"/>
      <c r="D1713" s="114"/>
      <c r="E1713" s="21"/>
      <c r="F1713" s="133"/>
    </row>
    <row r="1714" spans="1:6" ht="27.75" customHeight="1" x14ac:dyDescent="0.35">
      <c r="A1714" s="117"/>
      <c r="B1714" s="62"/>
      <c r="C1714" s="114"/>
      <c r="D1714" s="114"/>
      <c r="E1714" s="21"/>
      <c r="F1714" s="133"/>
    </row>
    <row r="1715" spans="1:6" ht="27.75" customHeight="1" x14ac:dyDescent="0.35">
      <c r="A1715" s="117"/>
      <c r="B1715" s="62"/>
      <c r="C1715" s="114"/>
      <c r="D1715" s="114"/>
      <c r="E1715" s="21"/>
      <c r="F1715" s="133"/>
    </row>
    <row r="1716" spans="1:6" ht="27.75" customHeight="1" x14ac:dyDescent="0.35">
      <c r="A1716" s="117"/>
      <c r="B1716" s="19"/>
      <c r="C1716" s="114"/>
      <c r="D1716" s="114"/>
      <c r="E1716" s="21"/>
      <c r="F1716" s="133"/>
    </row>
    <row r="1717" spans="1:6" ht="27.75" customHeight="1" x14ac:dyDescent="0.35">
      <c r="A1717" s="117"/>
      <c r="B1717" s="19"/>
      <c r="C1717" s="114"/>
      <c r="D1717" s="114"/>
      <c r="E1717" s="21"/>
      <c r="F1717" s="133"/>
    </row>
    <row r="1718" spans="1:6" ht="16" thickBot="1" x14ac:dyDescent="0.4">
      <c r="A1718" s="116" t="s">
        <v>901</v>
      </c>
      <c r="B1718" s="110"/>
      <c r="C1718" s="111"/>
      <c r="D1718" s="111"/>
      <c r="E1718" s="112">
        <f>SUM(E12:E1717)</f>
        <v>5850738.4799999967</v>
      </c>
      <c r="F1718" s="113"/>
    </row>
    <row r="1719" spans="1:6" x14ac:dyDescent="0.35">
      <c r="E1719" s="54"/>
      <c r="F1719" s="55"/>
    </row>
    <row r="1720" spans="1:6" x14ac:dyDescent="0.35">
      <c r="E1720" s="54"/>
    </row>
    <row r="1721" spans="1:6" x14ac:dyDescent="0.35">
      <c r="E1721" s="54"/>
    </row>
    <row r="1722" spans="1:6" x14ac:dyDescent="0.35">
      <c r="E1722" s="54"/>
    </row>
    <row r="1723" spans="1:6" x14ac:dyDescent="0.35">
      <c r="E1723" s="54"/>
    </row>
  </sheetData>
  <sheetProtection selectLockedCells="1" selectUnlockedCells="1"/>
  <autoFilter ref="A11:F1702"/>
  <mergeCells count="1">
    <mergeCell ref="B9:E9"/>
  </mergeCells>
  <phoneticPr fontId="12" type="noConversion"/>
  <hyperlinks>
    <hyperlink ref="B280" r:id="rId1"/>
    <hyperlink ref="B407" r:id="rId2"/>
    <hyperlink ref="B425" r:id="rId3"/>
    <hyperlink ref="B457" r:id="rId4"/>
    <hyperlink ref="B458" r:id="rId5"/>
    <hyperlink ref="B459" r:id="rId6"/>
    <hyperlink ref="B693" r:id="rId7"/>
    <hyperlink ref="B701" r:id="rId8"/>
    <hyperlink ref="B806" r:id="rId9"/>
    <hyperlink ref="B813" r:id="rId10"/>
    <hyperlink ref="B1067" r:id="rId11"/>
    <hyperlink ref="B1080" r:id="rId12"/>
    <hyperlink ref="B1081" r:id="rId13"/>
    <hyperlink ref="B1082" r:id="rId14"/>
    <hyperlink ref="B1094" r:id="rId15"/>
    <hyperlink ref="B1104" r:id="rId16"/>
    <hyperlink ref="B1124" r:id="rId17"/>
    <hyperlink ref="B1211" r:id="rId18"/>
    <hyperlink ref="B1380" r:id="rId19"/>
    <hyperlink ref="B1396" r:id="rId20"/>
    <hyperlink ref="B1397" r:id="rId21"/>
    <hyperlink ref="B1404" r:id="rId22"/>
    <hyperlink ref="B1405" r:id="rId23"/>
    <hyperlink ref="B1426" r:id="rId24"/>
    <hyperlink ref="B1427" r:id="rId25"/>
    <hyperlink ref="B1428" r:id="rId26" display="mailto:didfy21@icloud.com"/>
    <hyperlink ref="B1429" r:id="rId27"/>
    <hyperlink ref="B1444" r:id="rId28"/>
    <hyperlink ref="B1445" r:id="rId29"/>
    <hyperlink ref="B1446" r:id="rId30"/>
    <hyperlink ref="B1447" r:id="rId31"/>
    <hyperlink ref="B1448" r:id="rId32"/>
    <hyperlink ref="B1449" r:id="rId33"/>
    <hyperlink ref="B1450" r:id="rId34"/>
    <hyperlink ref="B1451" r:id="rId35"/>
    <hyperlink ref="B1460" r:id="rId36"/>
    <hyperlink ref="B1461" r:id="rId37"/>
    <hyperlink ref="B1462" r:id="rId38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39"/>
  <headerFooter alignWithMargins="0">
    <oddHeader>&amp;C&amp;"Times New Roman,Обычный"&amp;12&amp;A</oddHeader>
    <oddFooter>&amp;C&amp;"Times New Roman,Обычный"&amp;12Страница &amp;P</oddFooter>
  </headerFooter>
  <legacyDrawing r:id="rId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opLeftCell="B1" workbookViewId="0">
      <selection activeCell="C34" sqref="C34"/>
    </sheetView>
  </sheetViews>
  <sheetFormatPr defaultColWidth="11.54296875" defaultRowHeight="12.5" x14ac:dyDescent="0.25"/>
  <cols>
    <col min="1" max="1" width="26.54296875" customWidth="1"/>
    <col min="2" max="2" width="14.81640625" customWidth="1"/>
    <col min="3" max="3" width="53.90625" bestFit="1" customWidth="1"/>
    <col min="4" max="4" width="9.81640625" bestFit="1" customWidth="1"/>
    <col min="5" max="5" width="11.1796875" customWidth="1"/>
  </cols>
  <sheetData>
    <row r="3" spans="1:4" x14ac:dyDescent="0.25">
      <c r="A3" s="118" t="s">
        <v>9</v>
      </c>
      <c r="B3" s="119"/>
      <c r="C3" s="119"/>
      <c r="D3" s="120"/>
    </row>
    <row r="4" spans="1:4" x14ac:dyDescent="0.25">
      <c r="A4" s="118" t="s">
        <v>3</v>
      </c>
      <c r="B4" s="118" t="s">
        <v>4</v>
      </c>
      <c r="C4" s="118" t="s">
        <v>5</v>
      </c>
      <c r="D4" s="120" t="s">
        <v>10</v>
      </c>
    </row>
    <row r="5" spans="1:4" x14ac:dyDescent="0.25">
      <c r="A5" s="121" t="s">
        <v>11</v>
      </c>
      <c r="B5" s="121" t="s">
        <v>8</v>
      </c>
      <c r="C5" s="121" t="s">
        <v>8</v>
      </c>
      <c r="D5" s="122"/>
    </row>
    <row r="6" spans="1:4" x14ac:dyDescent="0.25">
      <c r="A6" s="123"/>
      <c r="B6" s="124">
        <v>42744</v>
      </c>
      <c r="C6" s="121" t="s">
        <v>59</v>
      </c>
      <c r="D6" s="122">
        <v>114386.89</v>
      </c>
    </row>
    <row r="7" spans="1:4" x14ac:dyDescent="0.25">
      <c r="A7" s="123"/>
      <c r="B7" s="124">
        <v>42795</v>
      </c>
      <c r="C7" s="121" t="s">
        <v>322</v>
      </c>
      <c r="D7" s="122">
        <v>21207.119999999999</v>
      </c>
    </row>
    <row r="8" spans="1:4" x14ac:dyDescent="0.25">
      <c r="A8" s="123"/>
      <c r="B8" s="124">
        <v>42814</v>
      </c>
      <c r="C8" s="121" t="s">
        <v>343</v>
      </c>
      <c r="D8" s="122">
        <v>2054.79</v>
      </c>
    </row>
    <row r="9" spans="1:4" x14ac:dyDescent="0.25">
      <c r="A9" s="123"/>
      <c r="B9" s="124">
        <v>42825</v>
      </c>
      <c r="C9" s="121" t="s">
        <v>458</v>
      </c>
      <c r="D9" s="122">
        <v>82933.7</v>
      </c>
    </row>
    <row r="10" spans="1:4" x14ac:dyDescent="0.25">
      <c r="A10" s="123"/>
      <c r="B10" s="124">
        <v>42767</v>
      </c>
      <c r="C10" s="121" t="s">
        <v>512</v>
      </c>
      <c r="D10" s="122">
        <v>44876.71</v>
      </c>
    </row>
    <row r="11" spans="1:4" x14ac:dyDescent="0.25">
      <c r="A11" s="123"/>
      <c r="B11" s="124">
        <v>42849</v>
      </c>
      <c r="C11" s="121" t="s">
        <v>343</v>
      </c>
      <c r="D11" s="122">
        <v>7145.21</v>
      </c>
    </row>
    <row r="12" spans="1:4" x14ac:dyDescent="0.25">
      <c r="A12" s="123"/>
      <c r="B12" s="124">
        <v>42865</v>
      </c>
      <c r="C12" s="121" t="s">
        <v>343</v>
      </c>
      <c r="D12" s="122">
        <v>821.92</v>
      </c>
    </row>
    <row r="13" spans="1:4" x14ac:dyDescent="0.25">
      <c r="A13" s="123"/>
      <c r="B13" s="124">
        <v>42887</v>
      </c>
      <c r="C13" s="121" t="s">
        <v>623</v>
      </c>
      <c r="D13" s="122">
        <v>38728.769999999997</v>
      </c>
    </row>
    <row r="14" spans="1:4" x14ac:dyDescent="0.25">
      <c r="A14" s="123"/>
      <c r="B14" s="123"/>
      <c r="C14" s="138" t="s">
        <v>624</v>
      </c>
      <c r="D14" s="139">
        <v>106316.71</v>
      </c>
    </row>
    <row r="15" spans="1:4" x14ac:dyDescent="0.25">
      <c r="A15" s="123"/>
      <c r="B15" s="124">
        <v>42901</v>
      </c>
      <c r="C15" s="121" t="s">
        <v>343</v>
      </c>
      <c r="D15" s="122">
        <v>6072.6</v>
      </c>
    </row>
    <row r="16" spans="1:4" x14ac:dyDescent="0.25">
      <c r="A16" s="123"/>
      <c r="B16" s="124">
        <v>42948</v>
      </c>
      <c r="C16" s="121" t="s">
        <v>711</v>
      </c>
      <c r="D16" s="122">
        <v>45162.74</v>
      </c>
    </row>
    <row r="17" spans="1:4" x14ac:dyDescent="0.25">
      <c r="A17" s="123"/>
      <c r="B17" s="123"/>
      <c r="C17" s="138" t="s">
        <v>712</v>
      </c>
      <c r="D17" s="139">
        <v>74422.740000000005</v>
      </c>
    </row>
    <row r="18" spans="1:4" x14ac:dyDescent="0.25">
      <c r="A18" s="123"/>
      <c r="B18" s="124">
        <v>42971</v>
      </c>
      <c r="C18" s="121" t="s">
        <v>784</v>
      </c>
      <c r="D18" s="122">
        <v>5502.74</v>
      </c>
    </row>
    <row r="19" spans="1:4" x14ac:dyDescent="0.25">
      <c r="A19" s="123"/>
      <c r="B19" s="124">
        <v>42979</v>
      </c>
      <c r="C19" s="121" t="s">
        <v>783</v>
      </c>
      <c r="D19" s="122">
        <v>17507.099999999999</v>
      </c>
    </row>
    <row r="20" spans="1:4" x14ac:dyDescent="0.25">
      <c r="A20" s="123"/>
      <c r="B20" s="124">
        <v>43010</v>
      </c>
      <c r="C20" s="121" t="s">
        <v>849</v>
      </c>
      <c r="D20" s="122">
        <v>70427.100000000006</v>
      </c>
    </row>
    <row r="21" spans="1:4" x14ac:dyDescent="0.25">
      <c r="A21" s="123"/>
      <c r="B21" s="124">
        <v>43027</v>
      </c>
      <c r="C21" s="121" t="s">
        <v>940</v>
      </c>
      <c r="D21" s="122">
        <v>5342.47</v>
      </c>
    </row>
    <row r="22" spans="1:4" x14ac:dyDescent="0.25">
      <c r="A22" s="123"/>
      <c r="B22" s="124">
        <v>43046</v>
      </c>
      <c r="C22" s="121" t="s">
        <v>1050</v>
      </c>
      <c r="D22" s="122">
        <v>72460.27</v>
      </c>
    </row>
    <row r="23" spans="1:4" x14ac:dyDescent="0.25">
      <c r="A23" s="123"/>
      <c r="B23" s="124">
        <v>43069</v>
      </c>
      <c r="C23" s="121" t="s">
        <v>1104</v>
      </c>
      <c r="D23" s="122">
        <v>20893.150000000001</v>
      </c>
    </row>
    <row r="24" spans="1:4" x14ac:dyDescent="0.25">
      <c r="A24" s="123"/>
      <c r="B24" s="124">
        <v>43077</v>
      </c>
      <c r="C24" s="121" t="s">
        <v>1124</v>
      </c>
      <c r="D24" s="122">
        <v>70195.89</v>
      </c>
    </row>
    <row r="25" spans="1:4" x14ac:dyDescent="0.25">
      <c r="A25" s="121" t="s">
        <v>12</v>
      </c>
      <c r="B25" s="119"/>
      <c r="C25" s="119"/>
      <c r="D25" s="122">
        <v>806458.62</v>
      </c>
    </row>
    <row r="26" spans="1:4" x14ac:dyDescent="0.25">
      <c r="A26" s="121" t="s">
        <v>8</v>
      </c>
      <c r="B26" s="121" t="s">
        <v>8</v>
      </c>
      <c r="C26" s="121" t="s">
        <v>8</v>
      </c>
      <c r="D26" s="122"/>
    </row>
    <row r="27" spans="1:4" x14ac:dyDescent="0.25">
      <c r="A27" s="121" t="s">
        <v>13</v>
      </c>
      <c r="B27" s="119"/>
      <c r="C27" s="119"/>
      <c r="D27" s="122"/>
    </row>
    <row r="28" spans="1:4" x14ac:dyDescent="0.25">
      <c r="A28" s="125" t="s">
        <v>14</v>
      </c>
      <c r="B28" s="126"/>
      <c r="C28" s="126"/>
      <c r="D28" s="127">
        <v>806458.62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1"/>
  <sheetViews>
    <sheetView topLeftCell="A18" workbookViewId="0">
      <selection activeCell="B25" sqref="B25"/>
    </sheetView>
  </sheetViews>
  <sheetFormatPr defaultColWidth="11.54296875" defaultRowHeight="12.5" x14ac:dyDescent="0.25"/>
  <cols>
    <col min="1" max="1" width="15.7265625" customWidth="1"/>
    <col min="2" max="2" width="36.1796875" customWidth="1"/>
    <col min="4" max="4" width="16" customWidth="1"/>
    <col min="5" max="5" width="18.7265625" customWidth="1"/>
    <col min="6" max="6" width="27.26953125" customWidth="1"/>
  </cols>
  <sheetData>
    <row r="3" spans="1:6" ht="12.75" customHeight="1" x14ac:dyDescent="0.35">
      <c r="A3" s="3"/>
      <c r="B3" s="143" t="s">
        <v>323</v>
      </c>
      <c r="C3" s="143"/>
      <c r="D3" s="143"/>
      <c r="E3" s="143"/>
      <c r="F3" s="3"/>
    </row>
    <row r="4" spans="1:6" ht="15.5" x14ac:dyDescent="0.35">
      <c r="A4" s="3"/>
      <c r="B4" s="11"/>
      <c r="C4" s="11"/>
      <c r="D4" s="11"/>
      <c r="E4" s="11"/>
      <c r="F4" s="3"/>
    </row>
    <row r="5" spans="1:6" ht="49.5" customHeight="1" x14ac:dyDescent="0.35">
      <c r="A5" s="12" t="s">
        <v>4</v>
      </c>
      <c r="B5" s="13" t="s">
        <v>5</v>
      </c>
      <c r="C5" s="14" t="s">
        <v>6</v>
      </c>
      <c r="D5" s="14" t="s">
        <v>7</v>
      </c>
      <c r="E5" s="15" t="s">
        <v>15</v>
      </c>
      <c r="F5" s="12" t="s">
        <v>3</v>
      </c>
    </row>
    <row r="6" spans="1:6" ht="31" x14ac:dyDescent="0.35">
      <c r="A6" s="18">
        <v>42744</v>
      </c>
      <c r="B6" s="23" t="s">
        <v>59</v>
      </c>
      <c r="C6" s="23"/>
      <c r="D6" s="24"/>
      <c r="E6" s="130">
        <v>114386.89</v>
      </c>
      <c r="F6" s="22" t="s">
        <v>11</v>
      </c>
    </row>
    <row r="7" spans="1:6" ht="31" x14ac:dyDescent="0.35">
      <c r="A7" s="18">
        <v>42767</v>
      </c>
      <c r="B7" s="23" t="s">
        <v>512</v>
      </c>
      <c r="C7" s="23"/>
      <c r="D7" s="24"/>
      <c r="E7" s="130">
        <v>44876.71</v>
      </c>
      <c r="F7" s="22" t="s">
        <v>11</v>
      </c>
    </row>
    <row r="8" spans="1:6" ht="46.5" customHeight="1" x14ac:dyDescent="0.35">
      <c r="A8" s="18">
        <v>42795</v>
      </c>
      <c r="B8" s="23" t="s">
        <v>322</v>
      </c>
      <c r="C8" s="23"/>
      <c r="D8" s="24"/>
      <c r="E8" s="130">
        <v>21207.119999999999</v>
      </c>
      <c r="F8" s="22" t="s">
        <v>11</v>
      </c>
    </row>
    <row r="9" spans="1:6" ht="62.25" customHeight="1" x14ac:dyDescent="0.35">
      <c r="A9" s="18">
        <v>42814</v>
      </c>
      <c r="B9" s="23" t="s">
        <v>343</v>
      </c>
      <c r="C9" s="23"/>
      <c r="D9" s="24"/>
      <c r="E9" s="130">
        <v>2054.79</v>
      </c>
      <c r="F9" s="22" t="s">
        <v>11</v>
      </c>
    </row>
    <row r="10" spans="1:6" ht="46.5" customHeight="1" x14ac:dyDescent="0.35">
      <c r="A10" s="18">
        <v>42825</v>
      </c>
      <c r="B10" s="23" t="s">
        <v>458</v>
      </c>
      <c r="C10" s="23"/>
      <c r="D10" s="24"/>
      <c r="E10" s="130">
        <v>82933.7</v>
      </c>
      <c r="F10" s="22" t="s">
        <v>11</v>
      </c>
    </row>
    <row r="11" spans="1:6" ht="46.5" customHeight="1" x14ac:dyDescent="0.35">
      <c r="A11" s="18">
        <v>42849</v>
      </c>
      <c r="B11" s="23" t="s">
        <v>343</v>
      </c>
      <c r="C11" s="23"/>
      <c r="D11" s="24"/>
      <c r="E11" s="130">
        <v>7145.21</v>
      </c>
      <c r="F11" s="22" t="s">
        <v>11</v>
      </c>
    </row>
    <row r="12" spans="1:6" ht="46.5" customHeight="1" x14ac:dyDescent="0.35">
      <c r="A12" s="26">
        <v>42865</v>
      </c>
      <c r="B12" s="23" t="s">
        <v>343</v>
      </c>
      <c r="C12" s="23"/>
      <c r="D12" s="24"/>
      <c r="E12" s="130">
        <v>821.92</v>
      </c>
      <c r="F12" s="22" t="s">
        <v>11</v>
      </c>
    </row>
    <row r="13" spans="1:6" ht="60" customHeight="1" x14ac:dyDescent="0.35">
      <c r="A13" s="26">
        <v>42887</v>
      </c>
      <c r="B13" s="23" t="s">
        <v>623</v>
      </c>
      <c r="C13" s="23"/>
      <c r="D13" s="24"/>
      <c r="E13" s="130">
        <v>38728.769999999997</v>
      </c>
      <c r="F13" s="22" t="s">
        <v>11</v>
      </c>
    </row>
    <row r="14" spans="1:6" ht="31" x14ac:dyDescent="0.35">
      <c r="A14" s="26">
        <v>42887</v>
      </c>
      <c r="B14" s="23" t="s">
        <v>624</v>
      </c>
      <c r="C14" s="19"/>
      <c r="D14" s="20"/>
      <c r="E14" s="131">
        <v>106316.71</v>
      </c>
      <c r="F14" s="22" t="s">
        <v>11</v>
      </c>
    </row>
    <row r="15" spans="1:6" ht="15.5" x14ac:dyDescent="0.35">
      <c r="A15" s="26">
        <v>42901</v>
      </c>
      <c r="B15" s="23" t="s">
        <v>343</v>
      </c>
      <c r="C15" s="19"/>
      <c r="D15" s="20"/>
      <c r="E15" s="130">
        <v>6072.6</v>
      </c>
      <c r="F15" s="22" t="s">
        <v>11</v>
      </c>
    </row>
    <row r="16" spans="1:6" ht="56.5" customHeight="1" x14ac:dyDescent="0.35">
      <c r="A16" s="26">
        <v>42948</v>
      </c>
      <c r="B16" s="23" t="s">
        <v>711</v>
      </c>
      <c r="C16" s="19"/>
      <c r="D16" s="20"/>
      <c r="E16" s="131">
        <v>45162.74</v>
      </c>
      <c r="F16" s="22" t="s">
        <v>11</v>
      </c>
    </row>
    <row r="17" spans="1:6" ht="31" x14ac:dyDescent="0.35">
      <c r="A17" s="26">
        <v>42948</v>
      </c>
      <c r="B17" s="23" t="s">
        <v>712</v>
      </c>
      <c r="C17" s="19"/>
      <c r="D17" s="20"/>
      <c r="E17" s="130">
        <v>74422.740000000005</v>
      </c>
      <c r="F17" s="22" t="s">
        <v>11</v>
      </c>
    </row>
    <row r="18" spans="1:6" ht="31" x14ac:dyDescent="0.35">
      <c r="A18" s="26">
        <v>42971</v>
      </c>
      <c r="B18" s="23" t="s">
        <v>784</v>
      </c>
      <c r="C18" s="19"/>
      <c r="D18" s="20"/>
      <c r="E18" s="130">
        <v>5502.74</v>
      </c>
      <c r="F18" s="22" t="s">
        <v>11</v>
      </c>
    </row>
    <row r="19" spans="1:6" ht="60.75" customHeight="1" x14ac:dyDescent="0.35">
      <c r="A19" s="26">
        <v>42979</v>
      </c>
      <c r="B19" s="23" t="s">
        <v>783</v>
      </c>
      <c r="C19" s="37"/>
      <c r="D19" s="37"/>
      <c r="E19" s="94">
        <v>17507.099999999999</v>
      </c>
      <c r="F19" s="33" t="s">
        <v>11</v>
      </c>
    </row>
    <row r="20" spans="1:6" ht="30.5" customHeight="1" x14ac:dyDescent="0.35">
      <c r="A20" s="30">
        <v>43010</v>
      </c>
      <c r="B20" s="23" t="s">
        <v>849</v>
      </c>
      <c r="C20" s="37"/>
      <c r="D20" s="37"/>
      <c r="E20" s="94">
        <v>70427.100000000006</v>
      </c>
      <c r="F20" s="33" t="s">
        <v>11</v>
      </c>
    </row>
    <row r="21" spans="1:6" ht="31" x14ac:dyDescent="0.35">
      <c r="A21" s="30">
        <v>43027</v>
      </c>
      <c r="B21" s="23" t="s">
        <v>940</v>
      </c>
      <c r="C21" s="56"/>
      <c r="D21" s="56"/>
      <c r="E21" s="94">
        <v>5342.47</v>
      </c>
      <c r="F21" s="33" t="s">
        <v>11</v>
      </c>
    </row>
    <row r="22" spans="1:6" ht="31" x14ac:dyDescent="0.35">
      <c r="A22" s="30">
        <v>43046</v>
      </c>
      <c r="B22" s="23" t="s">
        <v>1050</v>
      </c>
      <c r="C22" s="56"/>
      <c r="D22" s="56"/>
      <c r="E22" s="94">
        <v>72460.27</v>
      </c>
      <c r="F22" s="33" t="s">
        <v>11</v>
      </c>
    </row>
    <row r="23" spans="1:6" ht="31" x14ac:dyDescent="0.35">
      <c r="A23" s="30">
        <v>43069</v>
      </c>
      <c r="B23" s="23" t="s">
        <v>1104</v>
      </c>
      <c r="C23" s="69"/>
      <c r="D23" s="69"/>
      <c r="E23" s="94">
        <v>20893.150000000001</v>
      </c>
      <c r="F23" s="33" t="s">
        <v>11</v>
      </c>
    </row>
    <row r="24" spans="1:6" ht="31" x14ac:dyDescent="0.35">
      <c r="A24" s="30">
        <v>43077</v>
      </c>
      <c r="B24" s="24" t="s">
        <v>1124</v>
      </c>
      <c r="C24" s="71"/>
      <c r="D24" s="71"/>
      <c r="E24" s="132">
        <v>70195.89</v>
      </c>
      <c r="F24" s="33" t="s">
        <v>11</v>
      </c>
    </row>
    <row r="25" spans="1:6" ht="15.5" x14ac:dyDescent="0.35">
      <c r="A25" s="30"/>
      <c r="B25" s="24"/>
      <c r="C25" s="72"/>
      <c r="D25" s="72"/>
      <c r="E25" s="129"/>
      <c r="F25" s="33" t="s">
        <v>11</v>
      </c>
    </row>
    <row r="26" spans="1:6" ht="15.5" x14ac:dyDescent="0.35">
      <c r="A26" s="30"/>
      <c r="B26" s="24"/>
      <c r="C26" s="70"/>
      <c r="D26" s="70"/>
      <c r="E26" s="131"/>
      <c r="F26" s="33" t="s">
        <v>11</v>
      </c>
    </row>
    <row r="27" spans="1:6" ht="15.5" x14ac:dyDescent="0.35">
      <c r="A27" s="30"/>
      <c r="B27" s="23"/>
      <c r="C27" s="37"/>
      <c r="D27" s="37"/>
      <c r="E27" s="76"/>
      <c r="F27" s="33" t="s">
        <v>11</v>
      </c>
    </row>
    <row r="28" spans="1:6" ht="15.5" x14ac:dyDescent="0.35">
      <c r="A28" s="30"/>
      <c r="B28" s="24"/>
      <c r="C28" s="37"/>
      <c r="D28" s="37"/>
      <c r="E28" s="76"/>
      <c r="F28" s="33" t="s">
        <v>11</v>
      </c>
    </row>
    <row r="29" spans="1:6" ht="66" customHeight="1" x14ac:dyDescent="0.35">
      <c r="A29" s="30"/>
      <c r="B29" s="23"/>
      <c r="C29" s="34"/>
      <c r="D29" s="34"/>
      <c r="E29" s="76"/>
      <c r="F29" s="33" t="s">
        <v>11</v>
      </c>
    </row>
    <row r="30" spans="1:6" ht="15.5" x14ac:dyDescent="0.35">
      <c r="A30" s="30"/>
      <c r="B30" s="23"/>
      <c r="C30" s="34"/>
      <c r="D30" s="34"/>
      <c r="E30" s="76"/>
      <c r="F30" s="33" t="s">
        <v>11</v>
      </c>
    </row>
    <row r="31" spans="1:6" ht="15.5" x14ac:dyDescent="0.35">
      <c r="A31" s="30"/>
      <c r="B31" s="23"/>
      <c r="C31" s="34"/>
      <c r="D31" s="34"/>
      <c r="E31" s="76"/>
      <c r="F31" s="33" t="s">
        <v>11</v>
      </c>
    </row>
    <row r="32" spans="1:6" ht="15.5" x14ac:dyDescent="0.35">
      <c r="A32" s="30"/>
      <c r="B32" s="24"/>
      <c r="C32" s="34"/>
      <c r="D32" s="34"/>
      <c r="E32" s="76"/>
      <c r="F32" s="33" t="s">
        <v>11</v>
      </c>
    </row>
    <row r="33" spans="1:6" ht="15.5" x14ac:dyDescent="0.35">
      <c r="A33" s="30"/>
      <c r="B33" s="23"/>
      <c r="C33" s="34"/>
      <c r="D33" s="34"/>
      <c r="E33" s="76"/>
      <c r="F33" s="33" t="s">
        <v>11</v>
      </c>
    </row>
    <row r="34" spans="1:6" ht="72.75" customHeight="1" x14ac:dyDescent="0.35">
      <c r="A34" s="30"/>
      <c r="B34" s="23"/>
      <c r="C34" s="34"/>
      <c r="D34" s="34"/>
      <c r="E34" s="76"/>
      <c r="F34" s="33" t="s">
        <v>11</v>
      </c>
    </row>
    <row r="35" spans="1:6" ht="15.5" x14ac:dyDescent="0.35">
      <c r="A35" s="30"/>
      <c r="B35" s="23"/>
      <c r="C35" s="37"/>
      <c r="D35" s="37"/>
      <c r="E35" s="76"/>
      <c r="F35" s="33" t="s">
        <v>11</v>
      </c>
    </row>
    <row r="36" spans="1:6" ht="62.25" customHeight="1" x14ac:dyDescent="0.35">
      <c r="A36" s="30"/>
      <c r="B36" s="34"/>
      <c r="C36" s="34"/>
      <c r="D36" s="34"/>
      <c r="E36" s="76"/>
      <c r="F36" s="33" t="s">
        <v>11</v>
      </c>
    </row>
    <row r="37" spans="1:6" ht="57.75" customHeight="1" x14ac:dyDescent="0.35">
      <c r="A37" s="30"/>
      <c r="B37" s="34"/>
      <c r="C37" s="34"/>
      <c r="D37" s="34"/>
      <c r="E37" s="76"/>
      <c r="F37" s="33" t="s">
        <v>11</v>
      </c>
    </row>
    <row r="38" spans="1:6" ht="15.5" x14ac:dyDescent="0.35">
      <c r="A38" s="30"/>
      <c r="B38" s="23"/>
      <c r="C38" s="37"/>
      <c r="D38" s="37"/>
      <c r="E38" s="76"/>
      <c r="F38" s="33" t="s">
        <v>11</v>
      </c>
    </row>
    <row r="39" spans="1:6" ht="15.5" x14ac:dyDescent="0.35">
      <c r="A39" s="35"/>
      <c r="B39" s="34"/>
      <c r="C39" s="34"/>
      <c r="D39" s="34"/>
      <c r="E39" s="76"/>
      <c r="F39" s="33" t="s">
        <v>11</v>
      </c>
    </row>
    <row r="40" spans="1:6" ht="15.5" x14ac:dyDescent="0.35">
      <c r="A40" s="30"/>
      <c r="B40" s="57"/>
      <c r="C40" s="34"/>
      <c r="D40" s="34"/>
      <c r="E40" s="76"/>
      <c r="F40" s="33" t="s">
        <v>11</v>
      </c>
    </row>
    <row r="41" spans="1:6" ht="15.5" x14ac:dyDescent="0.35">
      <c r="A41" s="30"/>
      <c r="B41" s="57"/>
      <c r="C41" s="34"/>
      <c r="D41" s="34"/>
      <c r="E41" s="76"/>
      <c r="F41" s="33" t="s">
        <v>11</v>
      </c>
    </row>
    <row r="42" spans="1:6" ht="15.5" x14ac:dyDescent="0.35">
      <c r="A42" s="30"/>
      <c r="B42" s="23"/>
      <c r="C42" s="34"/>
      <c r="D42" s="34"/>
      <c r="E42" s="76"/>
      <c r="F42" s="33" t="s">
        <v>11</v>
      </c>
    </row>
    <row r="43" spans="1:6" ht="15.5" x14ac:dyDescent="0.35">
      <c r="A43" s="30"/>
      <c r="B43" s="36"/>
      <c r="C43" s="37"/>
      <c r="D43" s="37"/>
      <c r="E43" s="77"/>
      <c r="F43" s="33" t="s">
        <v>11</v>
      </c>
    </row>
    <row r="44" spans="1:6" ht="15.5" x14ac:dyDescent="0.35">
      <c r="A44" s="30"/>
      <c r="B44" s="57"/>
      <c r="C44" s="34"/>
      <c r="D44" s="34"/>
      <c r="E44" s="76"/>
      <c r="F44" s="33" t="s">
        <v>11</v>
      </c>
    </row>
    <row r="45" spans="1:6" ht="32.25" customHeight="1" x14ac:dyDescent="0.35">
      <c r="A45" s="30"/>
      <c r="B45" s="34"/>
      <c r="C45" s="34"/>
      <c r="D45" s="34"/>
      <c r="E45" s="76"/>
      <c r="F45" s="33" t="s">
        <v>11</v>
      </c>
    </row>
    <row r="46" spans="1:6" ht="15.5" x14ac:dyDescent="0.35">
      <c r="A46" s="30"/>
      <c r="B46" s="36"/>
      <c r="C46" s="34"/>
      <c r="D46" s="34"/>
      <c r="E46" s="76"/>
      <c r="F46" s="33" t="s">
        <v>11</v>
      </c>
    </row>
    <row r="47" spans="1:6" ht="15.5" x14ac:dyDescent="0.35">
      <c r="A47" s="30"/>
      <c r="B47" s="23"/>
      <c r="C47" s="34"/>
      <c r="D47" s="34"/>
      <c r="E47" s="76"/>
      <c r="F47" s="33" t="s">
        <v>11</v>
      </c>
    </row>
    <row r="48" spans="1:6" ht="15.5" x14ac:dyDescent="0.35">
      <c r="A48" s="30"/>
      <c r="B48" s="57"/>
      <c r="C48" s="34"/>
      <c r="D48" s="34"/>
      <c r="E48" s="76"/>
      <c r="F48" s="33" t="s">
        <v>11</v>
      </c>
    </row>
    <row r="49" spans="1:6" ht="15.5" x14ac:dyDescent="0.35">
      <c r="A49" s="30"/>
      <c r="B49" s="34"/>
      <c r="C49" s="37"/>
      <c r="D49" s="37"/>
      <c r="E49" s="76"/>
      <c r="F49" s="33" t="s">
        <v>11</v>
      </c>
    </row>
    <row r="50" spans="1:6" ht="15.5" x14ac:dyDescent="0.35">
      <c r="A50" s="30"/>
      <c r="B50" s="34"/>
      <c r="C50" s="34"/>
      <c r="D50" s="34"/>
      <c r="E50" s="76"/>
      <c r="F50" s="33" t="s">
        <v>11</v>
      </c>
    </row>
    <row r="51" spans="1:6" ht="15.5" x14ac:dyDescent="0.35">
      <c r="A51" s="30"/>
      <c r="B51" s="34"/>
      <c r="C51" s="34"/>
      <c r="D51" s="34"/>
      <c r="E51" s="76"/>
      <c r="F51" s="33" t="s">
        <v>11</v>
      </c>
    </row>
    <row r="52" spans="1:6" ht="45.75" customHeight="1" x14ac:dyDescent="0.35">
      <c r="A52" s="67"/>
      <c r="B52" s="34"/>
      <c r="C52" s="34"/>
      <c r="D52" s="34"/>
      <c r="E52" s="76"/>
      <c r="F52" s="33" t="s">
        <v>11</v>
      </c>
    </row>
    <row r="53" spans="1:6" ht="45.75" customHeight="1" x14ac:dyDescent="0.35">
      <c r="A53" s="67"/>
      <c r="B53" s="34"/>
      <c r="C53" s="34"/>
      <c r="D53" s="34"/>
      <c r="E53" s="76"/>
      <c r="F53" s="33" t="s">
        <v>11</v>
      </c>
    </row>
    <row r="54" spans="1:6" ht="15.5" x14ac:dyDescent="0.35">
      <c r="A54" s="67"/>
      <c r="B54" s="34"/>
      <c r="C54" s="34"/>
      <c r="D54" s="34"/>
      <c r="E54" s="76"/>
      <c r="F54" s="33" t="s">
        <v>11</v>
      </c>
    </row>
    <row r="55" spans="1:6" ht="15.5" x14ac:dyDescent="0.35">
      <c r="A55" s="67"/>
      <c r="B55" s="34"/>
      <c r="C55" s="34"/>
      <c r="D55" s="34"/>
      <c r="E55" s="76"/>
      <c r="F55" s="33" t="s">
        <v>11</v>
      </c>
    </row>
    <row r="56" spans="1:6" ht="15.5" x14ac:dyDescent="0.35">
      <c r="A56" s="38"/>
      <c r="B56" s="34"/>
      <c r="C56" s="34"/>
      <c r="D56" s="34"/>
      <c r="E56" s="76"/>
      <c r="F56" s="33"/>
    </row>
    <row r="57" spans="1:6" ht="15.5" x14ac:dyDescent="0.35">
      <c r="A57" s="39"/>
      <c r="B57" s="37"/>
      <c r="C57" s="37"/>
      <c r="D57" s="37"/>
      <c r="E57" s="80"/>
      <c r="F57" s="33"/>
    </row>
    <row r="58" spans="1:6" ht="15.5" x14ac:dyDescent="0.35">
      <c r="A58" s="39"/>
      <c r="B58" s="37"/>
      <c r="C58" s="37"/>
      <c r="D58" s="37"/>
      <c r="E58" s="80"/>
      <c r="F58" s="33"/>
    </row>
    <row r="59" spans="1:6" ht="15.5" x14ac:dyDescent="0.35">
      <c r="A59" s="39"/>
      <c r="B59" s="37"/>
      <c r="C59" s="37"/>
      <c r="D59" s="37"/>
      <c r="E59" s="80"/>
      <c r="F59" s="33"/>
    </row>
    <row r="60" spans="1:6" ht="15.5" x14ac:dyDescent="0.35">
      <c r="A60" s="38"/>
      <c r="B60" s="34"/>
      <c r="C60" s="34"/>
      <c r="D60" s="34"/>
      <c r="E60" s="76"/>
      <c r="F60" s="33"/>
    </row>
    <row r="61" spans="1:6" ht="15.5" x14ac:dyDescent="0.35">
      <c r="A61" s="38"/>
      <c r="B61" s="34"/>
      <c r="C61" s="34"/>
      <c r="D61" s="34"/>
      <c r="E61" s="76"/>
      <c r="F61" s="33"/>
    </row>
    <row r="62" spans="1:6" ht="15.5" x14ac:dyDescent="0.35">
      <c r="A62" s="38"/>
      <c r="B62" s="34"/>
      <c r="C62" s="34"/>
      <c r="D62" s="34"/>
      <c r="E62" s="76"/>
      <c r="F62" s="33"/>
    </row>
    <row r="63" spans="1:6" ht="15.5" x14ac:dyDescent="0.35">
      <c r="A63" s="38"/>
      <c r="B63" s="34"/>
      <c r="C63" s="34"/>
      <c r="D63" s="34"/>
      <c r="E63" s="76"/>
      <c r="F63" s="33"/>
    </row>
    <row r="64" spans="1:6" ht="15.5" x14ac:dyDescent="0.35">
      <c r="A64" s="38"/>
      <c r="B64" s="34"/>
      <c r="C64" s="34"/>
      <c r="D64" s="34"/>
      <c r="E64" s="76"/>
      <c r="F64" s="33"/>
    </row>
    <row r="65" spans="1:6" ht="15.5" x14ac:dyDescent="0.35">
      <c r="A65" s="38"/>
      <c r="B65" s="34"/>
      <c r="C65" s="34"/>
      <c r="D65" s="34"/>
      <c r="E65" s="76"/>
      <c r="F65" s="40"/>
    </row>
    <row r="66" spans="1:6" ht="15.5" x14ac:dyDescent="0.35">
      <c r="A66" s="39"/>
      <c r="B66" s="41"/>
      <c r="C66" s="41"/>
      <c r="D66" s="41"/>
      <c r="E66" s="80"/>
      <c r="F66" s="42"/>
    </row>
    <row r="67" spans="1:6" ht="15.5" x14ac:dyDescent="0.35">
      <c r="A67" s="38"/>
      <c r="B67" s="34"/>
      <c r="C67" s="34"/>
      <c r="D67" s="34"/>
      <c r="E67" s="76"/>
      <c r="F67" s="43"/>
    </row>
    <row r="68" spans="1:6" ht="15.5" x14ac:dyDescent="0.35">
      <c r="A68" s="38"/>
      <c r="B68" s="34"/>
      <c r="C68" s="34"/>
      <c r="D68" s="34"/>
      <c r="E68" s="76"/>
      <c r="F68" s="33"/>
    </row>
    <row r="69" spans="1:6" ht="15.5" x14ac:dyDescent="0.35">
      <c r="A69" s="38"/>
      <c r="B69" s="34"/>
      <c r="C69" s="34"/>
      <c r="D69" s="34"/>
      <c r="E69" s="76"/>
      <c r="F69" s="33"/>
    </row>
    <row r="70" spans="1:6" ht="15.5" x14ac:dyDescent="0.35">
      <c r="A70" s="38"/>
      <c r="B70" s="34"/>
      <c r="C70" s="34"/>
      <c r="D70" s="34"/>
      <c r="E70" s="76"/>
      <c r="F70" s="33"/>
    </row>
    <row r="71" spans="1:6" ht="15.5" x14ac:dyDescent="0.35">
      <c r="A71" s="38"/>
      <c r="B71" s="34"/>
      <c r="C71" s="34"/>
      <c r="D71" s="34"/>
      <c r="E71" s="76"/>
      <c r="F71" s="33"/>
    </row>
    <row r="72" spans="1:6" ht="15.5" x14ac:dyDescent="0.35">
      <c r="A72" s="38"/>
      <c r="B72" s="34"/>
      <c r="C72" s="34"/>
      <c r="D72" s="34"/>
      <c r="E72" s="76"/>
      <c r="F72" s="33"/>
    </row>
    <row r="73" spans="1:6" ht="15.5" x14ac:dyDescent="0.35">
      <c r="A73" s="38"/>
      <c r="B73" s="34"/>
      <c r="C73" s="34"/>
      <c r="D73" s="34"/>
      <c r="E73" s="76"/>
      <c r="F73" s="33"/>
    </row>
    <row r="74" spans="1:6" ht="15.5" x14ac:dyDescent="0.35">
      <c r="A74" s="38"/>
      <c r="B74" s="34"/>
      <c r="C74" s="34"/>
      <c r="D74" s="34"/>
      <c r="E74" s="76"/>
      <c r="F74" s="33"/>
    </row>
    <row r="75" spans="1:6" ht="15.5" x14ac:dyDescent="0.35">
      <c r="A75" s="38"/>
      <c r="B75" s="44"/>
      <c r="C75" s="44"/>
      <c r="D75" s="45"/>
      <c r="E75" s="76"/>
      <c r="F75" s="33"/>
    </row>
    <row r="76" spans="1:6" ht="15.5" x14ac:dyDescent="0.35">
      <c r="A76" s="38"/>
      <c r="B76" s="44"/>
      <c r="C76" s="44"/>
      <c r="D76" s="45"/>
      <c r="E76" s="76"/>
      <c r="F76" s="33"/>
    </row>
    <row r="77" spans="1:6" ht="15.5" x14ac:dyDescent="0.35">
      <c r="A77" s="38"/>
      <c r="B77" s="44"/>
      <c r="C77" s="44"/>
      <c r="D77" s="45"/>
      <c r="E77" s="76"/>
      <c r="F77" s="33"/>
    </row>
    <row r="78" spans="1:6" ht="15.5" x14ac:dyDescent="0.35">
      <c r="A78" s="38"/>
      <c r="B78" s="44"/>
      <c r="C78" s="44"/>
      <c r="D78" s="45"/>
      <c r="E78" s="76"/>
      <c r="F78" s="33"/>
    </row>
    <row r="79" spans="1:6" ht="15.5" x14ac:dyDescent="0.35">
      <c r="A79" s="38"/>
      <c r="B79" s="44"/>
      <c r="C79" s="44"/>
      <c r="D79" s="45"/>
      <c r="E79" s="76"/>
      <c r="F79" s="33"/>
    </row>
    <row r="80" spans="1:6" ht="15.5" x14ac:dyDescent="0.35">
      <c r="A80" s="46"/>
      <c r="B80" s="47"/>
      <c r="C80" s="47"/>
      <c r="D80" s="48"/>
      <c r="E80" s="81"/>
      <c r="F80" s="40"/>
    </row>
    <row r="81" spans="1:6" ht="15.5" x14ac:dyDescent="0.35">
      <c r="A81" s="50" t="s">
        <v>26</v>
      </c>
      <c r="B81" s="51"/>
      <c r="C81" s="52"/>
      <c r="D81" s="52"/>
      <c r="E81" s="53">
        <f>SUM(E6:E80)</f>
        <v>806458.62</v>
      </c>
      <c r="F81" s="42"/>
    </row>
  </sheetData>
  <sheetProtection selectLockedCells="1" selectUnlockedCells="1"/>
  <mergeCells count="1">
    <mergeCell ref="B3:E3"/>
  </mergeCells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>
      <selection activeCell="E24" sqref="E24"/>
    </sheetView>
  </sheetViews>
  <sheetFormatPr defaultRowHeight="12.5" x14ac:dyDescent="0.25"/>
  <cols>
    <col min="2" max="2" width="23.90625" bestFit="1" customWidth="1"/>
    <col min="3" max="3" width="21.81640625" customWidth="1"/>
  </cols>
  <sheetData>
    <row r="3" spans="2:3" x14ac:dyDescent="0.25">
      <c r="B3" s="98" t="s">
        <v>41</v>
      </c>
      <c r="C3" t="s">
        <v>42</v>
      </c>
    </row>
    <row r="4" spans="2:3" x14ac:dyDescent="0.25">
      <c r="B4" s="99" t="s">
        <v>28</v>
      </c>
      <c r="C4" s="100">
        <v>350</v>
      </c>
    </row>
    <row r="5" spans="2:3" x14ac:dyDescent="0.25">
      <c r="B5" s="99" t="s">
        <v>11</v>
      </c>
      <c r="C5" s="100"/>
    </row>
    <row r="6" spans="2:3" x14ac:dyDescent="0.25">
      <c r="B6" s="99" t="s">
        <v>14</v>
      </c>
      <c r="C6" s="100">
        <v>350</v>
      </c>
    </row>
  </sheetData>
  <phoneticPr fontId="12" type="noConversion"/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F4" sqref="F4"/>
    </sheetView>
  </sheetViews>
  <sheetFormatPr defaultRowHeight="12.5" x14ac:dyDescent="0.25"/>
  <cols>
    <col min="1" max="1" width="21.1796875" customWidth="1"/>
    <col min="2" max="2" width="30.453125" customWidth="1"/>
    <col min="3" max="3" width="15.7265625" customWidth="1"/>
    <col min="4" max="4" width="21" customWidth="1"/>
    <col min="5" max="6" width="32.26953125" customWidth="1"/>
    <col min="7" max="7" width="37.54296875" customWidth="1"/>
  </cols>
  <sheetData>
    <row r="2" spans="1:7" ht="15.5" x14ac:dyDescent="0.35">
      <c r="A2" s="3"/>
      <c r="B2" s="143" t="s">
        <v>19</v>
      </c>
      <c r="C2" s="143"/>
      <c r="D2" s="143"/>
      <c r="E2" s="143"/>
      <c r="F2" s="11"/>
      <c r="G2" s="3"/>
    </row>
    <row r="3" spans="1:7" ht="16" thickBot="1" x14ac:dyDescent="0.4">
      <c r="A3" s="3"/>
      <c r="B3" s="11"/>
      <c r="C3" s="11"/>
      <c r="D3" s="11"/>
      <c r="E3" s="11"/>
      <c r="F3" s="11"/>
      <c r="G3" s="3"/>
    </row>
    <row r="4" spans="1:7" ht="31.5" thickBot="1" x14ac:dyDescent="0.4">
      <c r="A4" s="12" t="s">
        <v>4</v>
      </c>
      <c r="B4" s="13" t="s">
        <v>5</v>
      </c>
      <c r="C4" s="14" t="s">
        <v>6</v>
      </c>
      <c r="D4" s="14" t="s">
        <v>7</v>
      </c>
      <c r="E4" s="15" t="s">
        <v>15</v>
      </c>
      <c r="F4" s="104" t="s">
        <v>43</v>
      </c>
      <c r="G4" s="101" t="s">
        <v>3</v>
      </c>
    </row>
    <row r="5" spans="1:7" ht="20.149999999999999" customHeight="1" x14ac:dyDescent="0.35">
      <c r="A5" s="18">
        <v>42586</v>
      </c>
      <c r="B5" s="23" t="s">
        <v>17</v>
      </c>
      <c r="C5" s="23" t="s">
        <v>16</v>
      </c>
      <c r="D5" s="24" t="s">
        <v>18</v>
      </c>
      <c r="E5" s="75">
        <v>350</v>
      </c>
      <c r="F5" s="105" t="s">
        <v>44</v>
      </c>
      <c r="G5" s="102" t="s">
        <v>28</v>
      </c>
    </row>
    <row r="6" spans="1:7" ht="23.5" customHeight="1" x14ac:dyDescent="0.35">
      <c r="A6" s="18"/>
      <c r="B6" s="23"/>
      <c r="C6" s="23"/>
      <c r="D6" s="24"/>
      <c r="E6" s="75"/>
      <c r="F6" s="105"/>
      <c r="G6" s="102" t="s">
        <v>11</v>
      </c>
    </row>
    <row r="7" spans="1:7" ht="25" customHeight="1" x14ac:dyDescent="0.35">
      <c r="A7" s="18"/>
      <c r="B7" s="23"/>
      <c r="C7" s="23"/>
      <c r="D7" s="24"/>
      <c r="E7" s="75"/>
      <c r="F7" s="105"/>
      <c r="G7" s="102" t="s">
        <v>11</v>
      </c>
    </row>
    <row r="8" spans="1:7" ht="30.65" customHeight="1" x14ac:dyDescent="0.35">
      <c r="A8" s="18"/>
      <c r="B8" s="23"/>
      <c r="C8" s="23"/>
      <c r="D8" s="24"/>
      <c r="E8" s="75"/>
      <c r="F8" s="105"/>
      <c r="G8" s="102" t="s">
        <v>11</v>
      </c>
    </row>
    <row r="9" spans="1:7" ht="25" customHeight="1" x14ac:dyDescent="0.35">
      <c r="A9" s="18"/>
      <c r="B9" s="23"/>
      <c r="C9" s="23"/>
      <c r="D9" s="24"/>
      <c r="E9" s="75"/>
      <c r="F9" s="105"/>
      <c r="G9" s="102" t="s">
        <v>11</v>
      </c>
    </row>
    <row r="10" spans="1:7" ht="21.65" customHeight="1" x14ac:dyDescent="0.35">
      <c r="A10" s="26"/>
      <c r="B10" s="23"/>
      <c r="C10" s="23"/>
      <c r="D10" s="24"/>
      <c r="E10" s="75"/>
      <c r="F10" s="105"/>
      <c r="G10" s="102" t="s">
        <v>11</v>
      </c>
    </row>
    <row r="11" spans="1:7" ht="20.5" customHeight="1" x14ac:dyDescent="0.35">
      <c r="A11" s="26"/>
      <c r="B11" s="23"/>
      <c r="C11" s="23"/>
      <c r="D11" s="24"/>
      <c r="E11" s="75"/>
      <c r="F11" s="105"/>
      <c r="G11" s="102" t="s">
        <v>11</v>
      </c>
    </row>
    <row r="12" spans="1:7" ht="20.149999999999999" customHeight="1" x14ac:dyDescent="0.35">
      <c r="A12" s="26"/>
      <c r="B12" s="23"/>
      <c r="C12" s="19"/>
      <c r="D12" s="20"/>
      <c r="E12" s="76"/>
      <c r="F12" s="106"/>
      <c r="G12" s="102" t="s">
        <v>11</v>
      </c>
    </row>
    <row r="13" spans="1:7" ht="23.15" customHeight="1" x14ac:dyDescent="0.35">
      <c r="A13" s="26"/>
      <c r="B13" s="23"/>
      <c r="C13" s="19"/>
      <c r="D13" s="20"/>
      <c r="E13" s="75"/>
      <c r="F13" s="105"/>
      <c r="G13" s="102" t="s">
        <v>11</v>
      </c>
    </row>
    <row r="14" spans="1:7" ht="15.5" x14ac:dyDescent="0.35">
      <c r="A14" s="26"/>
      <c r="B14" s="23"/>
      <c r="C14" s="19"/>
      <c r="D14" s="20"/>
      <c r="E14" s="76"/>
      <c r="F14" s="106"/>
      <c r="G14" s="102" t="s">
        <v>11</v>
      </c>
    </row>
    <row r="15" spans="1:7" ht="15.5" x14ac:dyDescent="0.35">
      <c r="A15" s="26"/>
      <c r="B15" s="23"/>
      <c r="C15" s="19"/>
      <c r="D15" s="20"/>
      <c r="E15" s="75"/>
      <c r="F15" s="105"/>
      <c r="G15" s="102" t="s">
        <v>11</v>
      </c>
    </row>
    <row r="16" spans="1:7" ht="15.5" x14ac:dyDescent="0.35">
      <c r="A16" s="26"/>
      <c r="B16" s="23"/>
      <c r="C16" s="37"/>
      <c r="D16" s="37"/>
      <c r="E16" s="77"/>
      <c r="F16" s="107"/>
      <c r="G16" s="103" t="s">
        <v>11</v>
      </c>
    </row>
    <row r="17" spans="1:7" ht="15.5" x14ac:dyDescent="0.35">
      <c r="A17" s="30"/>
      <c r="B17" s="23"/>
      <c r="C17" s="37"/>
      <c r="D17" s="37"/>
      <c r="E17" s="94"/>
      <c r="F17" s="108"/>
      <c r="G17" s="103" t="s">
        <v>11</v>
      </c>
    </row>
    <row r="18" spans="1:7" ht="15.5" x14ac:dyDescent="0.35">
      <c r="A18" s="30"/>
      <c r="B18" s="23"/>
      <c r="C18" s="56"/>
      <c r="D18" s="56"/>
      <c r="E18" s="77"/>
      <c r="F18" s="107"/>
      <c r="G18" s="103" t="s">
        <v>11</v>
      </c>
    </row>
    <row r="19" spans="1:7" ht="15.5" x14ac:dyDescent="0.35">
      <c r="A19" s="30"/>
      <c r="B19" s="23"/>
      <c r="C19" s="56"/>
      <c r="D19" s="56"/>
      <c r="E19" s="77"/>
      <c r="F19" s="107"/>
      <c r="G19" s="103" t="s">
        <v>11</v>
      </c>
    </row>
    <row r="20" spans="1:7" ht="15.5" x14ac:dyDescent="0.35">
      <c r="A20" s="30"/>
      <c r="B20" s="23"/>
      <c r="C20" s="69"/>
      <c r="D20" s="69"/>
      <c r="E20" s="77"/>
      <c r="F20" s="107"/>
      <c r="G20" s="103" t="s">
        <v>11</v>
      </c>
    </row>
    <row r="21" spans="1:7" ht="15.5" x14ac:dyDescent="0.35">
      <c r="A21" s="30"/>
      <c r="B21" s="24"/>
      <c r="C21" s="71"/>
      <c r="D21" s="71"/>
      <c r="E21" s="78"/>
      <c r="F21" s="107"/>
      <c r="G21" s="103" t="s">
        <v>11</v>
      </c>
    </row>
    <row r="22" spans="1:7" ht="15.5" x14ac:dyDescent="0.35">
      <c r="A22" s="30"/>
      <c r="B22" s="24"/>
      <c r="C22" s="72"/>
      <c r="D22" s="72"/>
      <c r="E22" s="79"/>
      <c r="F22" s="106"/>
      <c r="G22" s="103" t="s">
        <v>11</v>
      </c>
    </row>
    <row r="23" spans="1:7" ht="15.5" x14ac:dyDescent="0.35">
      <c r="A23" s="30"/>
      <c r="B23" s="23"/>
      <c r="C23" s="70"/>
      <c r="D23" s="70"/>
      <c r="E23" s="76"/>
      <c r="F23" s="106"/>
      <c r="G23" s="103" t="s">
        <v>11</v>
      </c>
    </row>
    <row r="24" spans="1:7" ht="15.5" x14ac:dyDescent="0.35">
      <c r="A24" s="30"/>
      <c r="B24" s="23"/>
      <c r="C24" s="37"/>
      <c r="D24" s="37"/>
      <c r="E24" s="76"/>
      <c r="F24" s="106"/>
      <c r="G24" s="103" t="s">
        <v>11</v>
      </c>
    </row>
    <row r="25" spans="1:7" ht="15.5" x14ac:dyDescent="0.35">
      <c r="A25" s="97" t="s">
        <v>40</v>
      </c>
      <c r="B25" s="24"/>
      <c r="C25" s="37"/>
      <c r="D25" s="37"/>
      <c r="E25" s="80">
        <f>SUM(E5:E24)</f>
        <v>350</v>
      </c>
      <c r="F25" s="109"/>
      <c r="G25" s="103"/>
    </row>
  </sheetData>
  <mergeCells count="1">
    <mergeCell ref="B2:E2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Отчет Пожертвования 2017</vt:lpstr>
      <vt:lpstr>Данные Пожертвования_2017</vt:lpstr>
      <vt:lpstr>Отчет Проценты 2017</vt:lpstr>
      <vt:lpstr>Данные Проценты_2017</vt:lpstr>
      <vt:lpstr>Отчет Добрый Магазин</vt:lpstr>
      <vt:lpstr>Покупки Добрый Магазин</vt:lpstr>
      <vt:lpstr>'Данные Пожертвования_2017'!Excel_BuiltIn__FilterDatabase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Финагина Елена</cp:lastModifiedBy>
  <dcterms:created xsi:type="dcterms:W3CDTF">2014-07-31T09:13:24Z</dcterms:created>
  <dcterms:modified xsi:type="dcterms:W3CDTF">2018-03-15T22:53:42Z</dcterms:modified>
</cp:coreProperties>
</file>