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59" yWindow="65339" windowWidth="15583" windowHeight="7851" tabRatio="852" activeTab="0"/>
  </bookViews>
  <sheets>
    <sheet name="Отчет Пожертвования 2024" sheetId="1" r:id="rId1"/>
    <sheet name="Данные Пожертвования_2024" sheetId="2" r:id="rId2"/>
    <sheet name="Отчет расходы 2024" sheetId="3" r:id="rId3"/>
    <sheet name="Данные расходы_2024" sheetId="4" r:id="rId4"/>
    <sheet name="Отчет Проценты 2024" sheetId="5" r:id="rId5"/>
    <sheet name="Данные Проценты_2024" sheetId="6" r:id="rId6"/>
    <sheet name="Отчет Добрый Магазин" sheetId="7" state="hidden" r:id="rId7"/>
    <sheet name="Покупки Добрый Магазин" sheetId="8" state="hidden" r:id="rId8"/>
  </sheets>
  <externalReferences>
    <externalReference r:id="rId15"/>
  </externalReferences>
  <definedNames>
    <definedName name="_xlnm._FilterDatabase" localSheetId="1" hidden="1">'Данные Пожертвования_2024'!$A$11:$F$1044</definedName>
    <definedName name="_xlnm._FilterDatabase" localSheetId="3" hidden="1">'Данные расходы_2024'!$A$4:$E$152</definedName>
    <definedName name="_xlnm._FilterDatabase" localSheetId="0" hidden="1">'Отчет Пожертвования 2024'!$B$1:$H$43</definedName>
    <definedName name="Excel_BuiltIn__FilterDatabase" localSheetId="1">'Данные Пожертвования_2024'!$A$11:$E$25</definedName>
    <definedName name="Excel_BuiltIn__FilterDatabase">#REF!</definedName>
  </definedNames>
  <calcPr fullCalcOnLoad="1"/>
  <pivotCaches>
    <pivotCache cacheId="1" r:id="rId9"/>
    <pivotCache cacheId="8" r:id="rId10"/>
    <pivotCache cacheId="3" r:id="rId11"/>
    <pivotCache cacheId="2" r:id="rId12"/>
  </pivotCaches>
</workbook>
</file>

<file path=xl/comments1.xml><?xml version="1.0" encoding="utf-8"?>
<comments xmlns="http://schemas.openxmlformats.org/spreadsheetml/2006/main">
  <authors>
    <author>Финагина Елена</author>
  </authors>
  <commentList>
    <comment ref="H12" authorId="0">
      <text>
        <r>
          <rPr>
            <b/>
            <sz val="9"/>
            <rFont val="Tahoma"/>
            <family val="2"/>
          </rPr>
          <t>Распределение 24.05.2022:</t>
        </r>
        <r>
          <rPr>
            <sz val="9"/>
            <rFont val="Tahoma"/>
            <family val="2"/>
          </rPr>
          <t xml:space="preserve">
По заявлению законного представителя сбор на лечение Ивана Тельминова остановлен по причине приобретения аппаратов. Собранные средства в размере 39300 рублей направлены на, в том числе, 
на лечение Дмитрия Шевчука сбор 2 2022 года в размере 4131,96 рублей.
</t>
        </r>
      </text>
    </comment>
  </commentList>
</comments>
</file>

<file path=xl/sharedStrings.xml><?xml version="1.0" encoding="utf-8"?>
<sst xmlns="http://schemas.openxmlformats.org/spreadsheetml/2006/main" count="1454" uniqueCount="266">
  <si>
    <t>собрано*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</si>
  <si>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</si>
  <si>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</si>
  <si>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</si>
  <si>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</si>
  <si>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</si>
  <si>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</si>
  <si>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</si>
  <si>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</si>
  <si>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</si>
  <si>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</si>
  <si>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</si>
  <si>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</si>
  <si>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</si>
  <si>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t>Елена</t>
  </si>
  <si>
    <t>Финагина</t>
  </si>
  <si>
    <t>Игоревна</t>
  </si>
  <si>
    <t>Отчет о поступлении процентов по депозитам в 2016 году</t>
  </si>
  <si>
    <t>остаток к сбору</t>
  </si>
  <si>
    <t>Катя Грошева</t>
  </si>
  <si>
    <t>Итого</t>
  </si>
  <si>
    <t>Названия строк</t>
  </si>
  <si>
    <t>Сумма по полю Сумма</t>
  </si>
  <si>
    <t>Товар</t>
  </si>
  <si>
    <t>Сувенир Кружка</t>
  </si>
  <si>
    <t>Наименование крединой организации</t>
  </si>
  <si>
    <t>Сбербанк</t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</si>
  <si>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детей, либо направлены в Резерв экстренной помощи в соответствии с офертой Фонда</t>
  </si>
  <si>
    <r>
      <t xml:space="preserve">На формирование </t>
    </r>
    <r>
      <rPr>
        <b/>
        <sz val="10"/>
        <rFont val="Arial"/>
        <family val="2"/>
      </rPr>
      <t xml:space="preserve">Резерва фонда экстренной помощи </t>
    </r>
  </si>
  <si>
    <t>Сбор</t>
  </si>
  <si>
    <t>Статья расходов</t>
  </si>
  <si>
    <t>Получатель платежа</t>
  </si>
  <si>
    <t>Сумма платежа</t>
  </si>
  <si>
    <t>Выплата материальной помощи в качестве компенсанции расходов, связанных с лечением</t>
  </si>
  <si>
    <t>израсходовано</t>
  </si>
  <si>
    <t>ИТОГО</t>
  </si>
  <si>
    <t>необходимо</t>
  </si>
  <si>
    <t>Название сбора</t>
  </si>
  <si>
    <t>Проект Цветы жизни</t>
  </si>
  <si>
    <t>Проект Цветы жизни Итог</t>
  </si>
  <si>
    <t>Собрано по сборам</t>
  </si>
  <si>
    <t>остаток собранных средств  на дату отчета*</t>
  </si>
  <si>
    <t>Оплата за медицинское оборудование для детей</t>
  </si>
  <si>
    <t>2021 год</t>
  </si>
  <si>
    <t>(Все)</t>
  </si>
  <si>
    <t>Сумма по полю Сумма платежа</t>
  </si>
  <si>
    <r>
      <t xml:space="preserve">На лечение </t>
    </r>
    <r>
      <rPr>
        <b/>
        <sz val="10"/>
        <rFont val="Arial"/>
        <family val="2"/>
      </rPr>
      <t>Анастасии Миллер - 2021 сбор 1</t>
    </r>
  </si>
  <si>
    <r>
      <t xml:space="preserve">На лечение </t>
    </r>
    <r>
      <rPr>
        <b/>
        <sz val="10"/>
        <rFont val="Arial"/>
        <family val="2"/>
      </rPr>
      <t>Артёма Лебедева - 2021 сбор 2</t>
    </r>
  </si>
  <si>
    <r>
      <t xml:space="preserve">На лечение </t>
    </r>
    <r>
      <rPr>
        <b/>
        <sz val="10"/>
        <rFont val="Arial"/>
        <family val="2"/>
      </rPr>
      <t>Валерии Реньгите - сбор 2020 года</t>
    </r>
  </si>
  <si>
    <r>
      <t xml:space="preserve">На лечение </t>
    </r>
    <r>
      <rPr>
        <b/>
        <sz val="10"/>
        <rFont val="Arial"/>
        <family val="2"/>
      </rPr>
      <t>Никиты Дегтярова - 2022 сбор 1</t>
    </r>
  </si>
  <si>
    <t>Гулецкий Александр Николаевич</t>
  </si>
  <si>
    <r>
      <t xml:space="preserve">На лечение </t>
    </r>
    <r>
      <rPr>
        <b/>
        <sz val="10"/>
        <rFont val="Arial"/>
        <family val="2"/>
      </rPr>
      <t>Андрея Грушина - 2022 сбор 1</t>
    </r>
  </si>
  <si>
    <r>
      <t xml:space="preserve">На лечение </t>
    </r>
    <r>
      <rPr>
        <b/>
        <sz val="10"/>
        <rFont val="Arial"/>
        <family val="2"/>
      </rPr>
      <t>Алексея Журенкова - 2022 сбор 1</t>
    </r>
  </si>
  <si>
    <r>
      <t xml:space="preserve">На лечение </t>
    </r>
    <r>
      <rPr>
        <b/>
        <sz val="10"/>
        <rFont val="Arial"/>
        <family val="2"/>
      </rPr>
      <t>Дмитрия Шевчука - 2022 сбор 1</t>
    </r>
  </si>
  <si>
    <r>
      <t xml:space="preserve">На лечение </t>
    </r>
    <r>
      <rPr>
        <b/>
        <sz val="10"/>
        <rFont val="Arial"/>
        <family val="2"/>
      </rPr>
      <t>Людмилы Лебедевой  2022 сбор 1</t>
    </r>
  </si>
  <si>
    <r>
      <t xml:space="preserve">На лечение </t>
    </r>
    <r>
      <rPr>
        <b/>
        <sz val="10"/>
        <rFont val="Arial"/>
        <family val="2"/>
      </rPr>
      <t>Дмитрия Шевчука - 2022 сбор 2</t>
    </r>
  </si>
  <si>
    <r>
      <t xml:space="preserve">На лечение </t>
    </r>
    <r>
      <rPr>
        <b/>
        <sz val="10"/>
        <rFont val="Arial"/>
        <family val="2"/>
      </rPr>
      <t>Маши Матюшичевой - 2022 сбор 1</t>
    </r>
  </si>
  <si>
    <r>
      <t xml:space="preserve">На лечение </t>
    </r>
    <r>
      <rPr>
        <b/>
        <sz val="10"/>
        <rFont val="Arial"/>
        <family val="2"/>
      </rPr>
      <t>Никиты Дегтярова - 2022 сбор 3</t>
    </r>
  </si>
  <si>
    <r>
      <t xml:space="preserve">На лечение </t>
    </r>
    <r>
      <rPr>
        <b/>
        <sz val="10"/>
        <rFont val="Arial"/>
        <family val="2"/>
      </rPr>
      <t>Ольги Шумель - 2022 сбор 1</t>
    </r>
  </si>
  <si>
    <r>
      <t xml:space="preserve">На лечение </t>
    </r>
    <r>
      <rPr>
        <b/>
        <sz val="10"/>
        <rFont val="Arial"/>
        <family val="2"/>
      </rPr>
      <t>Виталия Саприна - 2022 сбор 1</t>
    </r>
  </si>
  <si>
    <r>
      <t xml:space="preserve">На лечение </t>
    </r>
    <r>
      <rPr>
        <b/>
        <sz val="10"/>
        <rFont val="Arial"/>
        <family val="2"/>
      </rPr>
      <t>Славы Маркина - 2022 сбор 1</t>
    </r>
  </si>
  <si>
    <r>
      <t xml:space="preserve">На лечение </t>
    </r>
    <r>
      <rPr>
        <b/>
        <sz val="10"/>
        <rFont val="Arial"/>
        <family val="2"/>
      </rPr>
      <t>Миши Бугаева - 2022 года сбор 1</t>
    </r>
  </si>
  <si>
    <r>
      <t xml:space="preserve">На лечение </t>
    </r>
    <r>
      <rPr>
        <b/>
        <sz val="10"/>
        <rFont val="Arial"/>
        <family val="2"/>
      </rPr>
      <t>Даши Тюкавкиной - 2022 года сбор 1</t>
    </r>
  </si>
  <si>
    <r>
      <t xml:space="preserve">На лечение </t>
    </r>
    <r>
      <rPr>
        <b/>
        <sz val="10"/>
        <rFont val="Arial"/>
        <family val="2"/>
      </rPr>
      <t>Мартина Бельгера - 2022 года сбор 1</t>
    </r>
  </si>
  <si>
    <r>
      <t>На марафон "</t>
    </r>
    <r>
      <rPr>
        <b/>
        <sz val="10"/>
        <rFont val="Arial"/>
        <family val="2"/>
      </rPr>
      <t>Ты нам нужен!" 2022</t>
    </r>
  </si>
  <si>
    <r>
      <t xml:space="preserve">На лечение </t>
    </r>
    <r>
      <rPr>
        <b/>
        <sz val="10"/>
        <rFont val="Arial"/>
        <family val="2"/>
      </rPr>
      <t>Ромы Щабло - 2022 сбор 1</t>
    </r>
  </si>
  <si>
    <r>
      <t xml:space="preserve">На лечение </t>
    </r>
    <r>
      <rPr>
        <b/>
        <sz val="10"/>
        <rFont val="Arial"/>
        <family val="2"/>
      </rPr>
      <t>Андрея Грушина - 2022 сбор 2</t>
    </r>
  </si>
  <si>
    <r>
      <t>На марафон "</t>
    </r>
    <r>
      <rPr>
        <b/>
        <sz val="10"/>
        <rFont val="Arial"/>
        <family val="2"/>
      </rPr>
      <t>Ты нам нужен!" 2021</t>
    </r>
  </si>
  <si>
    <r>
      <t xml:space="preserve">На реализацию проекта </t>
    </r>
    <r>
      <rPr>
        <b/>
        <sz val="10"/>
        <rFont val="Arial"/>
        <family val="2"/>
      </rPr>
      <t>Цветы жизни</t>
    </r>
  </si>
  <si>
    <r>
      <t>На лечение</t>
    </r>
    <r>
      <rPr>
        <b/>
        <sz val="10"/>
        <rFont val="Arial"/>
        <family val="2"/>
      </rPr>
      <t xml:space="preserve"> Нади Рыбалко - 2023 сбор 1</t>
    </r>
  </si>
  <si>
    <t>Отчет о поступлении благотворительных пожертвований в 2023 году</t>
  </si>
  <si>
    <t>Оплата за медицинские услуги для детей</t>
  </si>
  <si>
    <t>Оплата за реабилитационное (спортивное) оборудование для детей</t>
  </si>
  <si>
    <t>Оплата за услуги адаптивной физкультуры для детей</t>
  </si>
  <si>
    <t>Оплата за услуги адаптивного плавания для детей</t>
  </si>
  <si>
    <t>Фонд экстренной помощи</t>
  </si>
  <si>
    <t>Фонд экстренной помощи Итог</t>
  </si>
  <si>
    <t>Оплата за авиабилеты</t>
  </si>
  <si>
    <r>
      <t xml:space="preserve">На лечение </t>
    </r>
    <r>
      <rPr>
        <b/>
        <sz val="10"/>
        <rFont val="Arial"/>
        <family val="2"/>
      </rPr>
      <t>Людмилы и Артёма Лебедевых - 2022 сбор 1</t>
    </r>
  </si>
  <si>
    <r>
      <t xml:space="preserve">На лечение </t>
    </r>
    <r>
      <rPr>
        <b/>
        <sz val="10"/>
        <rFont val="Arial"/>
        <family val="2"/>
      </rPr>
      <t>Людмилы и Артёма Лебедевых - 2021 сбор 1</t>
    </r>
  </si>
  <si>
    <t>Оплата за специальное питание для детей</t>
  </si>
  <si>
    <r>
      <t xml:space="preserve">На лечение </t>
    </r>
    <r>
      <rPr>
        <b/>
        <sz val="10"/>
        <rFont val="Arial"/>
        <family val="2"/>
      </rPr>
      <t>Максима Шевцова - 2023 сбор 1</t>
    </r>
  </si>
  <si>
    <r>
      <t xml:space="preserve">На лечение </t>
    </r>
    <r>
      <rPr>
        <b/>
        <sz val="10"/>
        <rFont val="Arial"/>
        <family val="2"/>
      </rPr>
      <t xml:space="preserve">Вари Токовининой - 2023 сбор 1 </t>
    </r>
  </si>
  <si>
    <t>Оплата за услуги проживания в месте лечения</t>
  </si>
  <si>
    <r>
      <t xml:space="preserve">На лечение </t>
    </r>
    <r>
      <rPr>
        <b/>
        <sz val="10"/>
        <rFont val="Arial"/>
        <family val="2"/>
      </rPr>
      <t>Артёма Лебедева - 2023 сбор 1</t>
    </r>
  </si>
  <si>
    <r>
      <t xml:space="preserve">На лечение </t>
    </r>
    <r>
      <rPr>
        <b/>
        <sz val="10"/>
        <rFont val="Arial"/>
        <family val="2"/>
      </rPr>
      <t>Василисы Мастюгиной 2023 сбор 1</t>
    </r>
  </si>
  <si>
    <t>Альфа-Банк</t>
  </si>
  <si>
    <r>
      <t xml:space="preserve">На лечение </t>
    </r>
    <r>
      <rPr>
        <b/>
        <sz val="10"/>
        <rFont val="Arial"/>
        <family val="2"/>
      </rPr>
      <t>Эвелины Житниковой - 2023 сбор 1</t>
    </r>
  </si>
  <si>
    <r>
      <t xml:space="preserve">На лечение </t>
    </r>
    <r>
      <rPr>
        <b/>
        <sz val="10"/>
        <rFont val="Arial"/>
        <family val="2"/>
      </rPr>
      <t>Артёма Горчакова - 2023 сбор 1</t>
    </r>
  </si>
  <si>
    <r>
      <t xml:space="preserve">На лечение </t>
    </r>
    <r>
      <rPr>
        <b/>
        <sz val="10"/>
        <rFont val="Arial"/>
        <family val="2"/>
      </rPr>
      <t>Миши Бугаева - 2023 года сбор 1</t>
    </r>
  </si>
  <si>
    <t>ТИШКИН ОЛЕГ АЛЕКСАНДРОВИЧ</t>
  </si>
  <si>
    <t>Оплата за услуги слуховой реабилитации</t>
  </si>
  <si>
    <r>
      <t xml:space="preserve">На лечение </t>
    </r>
    <r>
      <rPr>
        <b/>
        <sz val="10"/>
        <rFont val="Arial"/>
        <family val="2"/>
      </rPr>
      <t>Глеба Селиверстова - 2023 года сбор 1</t>
    </r>
  </si>
  <si>
    <t>Услуги транспортировки машиной скорой медицинской помощи</t>
  </si>
  <si>
    <r>
      <t xml:space="preserve">На лечение </t>
    </r>
    <r>
      <rPr>
        <b/>
        <sz val="10"/>
        <rFont val="Arial"/>
        <family val="2"/>
      </rPr>
      <t>Андрея Дубравского - 2023 года сбор 1</t>
    </r>
  </si>
  <si>
    <t>ДУДАРЕВ АРТЕМ АНДРЕЕВИЧ</t>
  </si>
  <si>
    <r>
      <t xml:space="preserve">На лечение </t>
    </r>
    <r>
      <rPr>
        <b/>
        <sz val="10"/>
        <rFont val="Arial"/>
        <family val="2"/>
      </rPr>
      <t>Давида Мартиросяна - 2023 года сбор 1</t>
    </r>
  </si>
  <si>
    <r>
      <t xml:space="preserve">На лечение </t>
    </r>
    <r>
      <rPr>
        <b/>
        <sz val="10"/>
        <rFont val="Arial"/>
        <family val="2"/>
      </rPr>
      <t>Меланы Гаптулиной - 2023 года сбор 1</t>
    </r>
  </si>
  <si>
    <r>
      <t>На марафон "</t>
    </r>
    <r>
      <rPr>
        <b/>
        <sz val="10"/>
        <rFont val="Arial"/>
        <family val="2"/>
      </rPr>
      <t>Ты нам нужен!" 2023</t>
    </r>
  </si>
  <si>
    <t>Марафон "Ты нам нужен!" 2023</t>
  </si>
  <si>
    <t>Марафон "Ты нам нужен!" 2023 Итог</t>
  </si>
  <si>
    <t>Адвокат Ксения Алексеевна</t>
  </si>
  <si>
    <t>Думбляускене Елена Анатольевна</t>
  </si>
  <si>
    <t>Шпаковская Каринэ Сенориковна</t>
  </si>
  <si>
    <t>Киселева Александра Евгеньевна</t>
  </si>
  <si>
    <t>Жарикова Валентина Владимировна</t>
  </si>
  <si>
    <t>Кибальчич Инна Михайловна</t>
  </si>
  <si>
    <t>Милованова Анастасия Игоревна</t>
  </si>
  <si>
    <t>Чорнокоза Ирина Петровна</t>
  </si>
  <si>
    <t>КУЯНОВА АЛИНА ГЕННАДЬЕВНА</t>
  </si>
  <si>
    <t>ГРЕЧИНА ЕЛЕНА МИХАЙЛОВНА</t>
  </si>
  <si>
    <r>
      <t xml:space="preserve">На лечение </t>
    </r>
    <r>
      <rPr>
        <b/>
        <sz val="10"/>
        <rFont val="Arial"/>
        <family val="2"/>
      </rPr>
      <t>Дмитрия Шевчука - 2023 сбор 1</t>
    </r>
  </si>
  <si>
    <r>
      <t xml:space="preserve">На лечение </t>
    </r>
    <r>
      <rPr>
        <b/>
        <sz val="10"/>
        <rFont val="Arial"/>
        <family val="2"/>
      </rPr>
      <t>Всеволода Васильева - 2023 сбор 1</t>
    </r>
  </si>
  <si>
    <r>
      <t xml:space="preserve">На лечение </t>
    </r>
    <r>
      <rPr>
        <b/>
        <sz val="10"/>
        <rFont val="Arial"/>
        <family val="2"/>
      </rPr>
      <t>Ильи Апостолова - 2023 года сбор 2</t>
    </r>
  </si>
  <si>
    <t>Дементьева Елена Николаевна (ИП)</t>
  </si>
  <si>
    <t>КРАВЦОВА ЯНИНА ЛЕОНИДОВНА</t>
  </si>
  <si>
    <t>остаток на 01.01.2024</t>
  </si>
  <si>
    <t>Распределение остатков 2024</t>
  </si>
  <si>
    <t>Сборы 2024 года</t>
  </si>
  <si>
    <t>2024 год</t>
  </si>
  <si>
    <t>Эквайринг Сбербанк на сайте за 31.12.2023</t>
  </si>
  <si>
    <t>Отчет о расходовании благотворительных пожертвований в 2024 году</t>
  </si>
  <si>
    <t>Отчет о поступлении процентов по депозитам в 2024 году</t>
  </si>
  <si>
    <t>Эквайринг Сбербанк на сайте за 05.01.2024</t>
  </si>
  <si>
    <t>ВЛАСЕНКОВА МАРИЯ ЮРЬЕВНА</t>
  </si>
  <si>
    <t>Эквайринг Сбербанк на сайте за 06.01.2024</t>
  </si>
  <si>
    <t>09.01.2024</t>
  </si>
  <si>
    <t>Эквайринг Сбербанк на сайте за 08.01.2024</t>
  </si>
  <si>
    <t>Пожертвования за 08.01.2024 на Добро Mail.ru</t>
  </si>
  <si>
    <t>ПЕТРОВА ЕКАТЕРИНА ЮРЬЕВНА</t>
  </si>
  <si>
    <t>Багитжанова Айсана Аманжановна</t>
  </si>
  <si>
    <t>Индивидуальный предприниматель Никитин Кирилл Викторович</t>
  </si>
  <si>
    <t>Инкассация ящиков для благотворительных пожертвований, установленных в ТЦ "Кловер Сити-Центр", по адресу г.Калининград, пл.Победы, 10, 27.12.2023г.</t>
  </si>
  <si>
    <t>Спиркин Андрей Алексеевич (ИП)</t>
  </si>
  <si>
    <t>ТС XXI ВЕК ООО</t>
  </si>
  <si>
    <t>На лечение Давида Мартиросяна - 2023 года сбор 1</t>
  </si>
  <si>
    <t>19.01.2024</t>
  </si>
  <si>
    <r>
      <t xml:space="preserve">На лечение </t>
    </r>
    <r>
      <rPr>
        <b/>
        <sz val="10"/>
        <rFont val="Arial"/>
        <family val="2"/>
      </rPr>
      <t>Вики Гапоновой - 2024 сбор 1</t>
    </r>
  </si>
  <si>
    <t>На лечение Давида Мартиросяна - 2023 года сбор 1 Итог</t>
  </si>
  <si>
    <t>ДРОБКОВ АРТЕМ БОРИСОВИЧ</t>
  </si>
  <si>
    <t>На лечение Вики Гапоновой - 2024 сбор 1</t>
  </si>
  <si>
    <t>Степанова Инна Станиславна</t>
  </si>
  <si>
    <t>ОСИПОВА ЕЛЕНА ГЕННАДЬЕВНА</t>
  </si>
  <si>
    <t>Эквайринг Сбербанк на сайте за 18.01.2024</t>
  </si>
  <si>
    <t>Эквайринг Сбербанк на сайте за 19.01.2024</t>
  </si>
  <si>
    <t>Эквайринг Сбербанк на сайте за 20.01.2024</t>
  </si>
  <si>
    <t>На лечение Вики Гапоновой - 2024 сбор 1 Итог</t>
  </si>
  <si>
    <t>Дубовик Людмила Николаевна</t>
  </si>
  <si>
    <t>СЕРБАЛАБ ООО</t>
  </si>
  <si>
    <t>ООО "ЛДЦ МИБС"</t>
  </si>
  <si>
    <t>На лечение Артёма Лебедева - 2021 сбор 2</t>
  </si>
  <si>
    <t>На лечение Артёма Лебедева - 2021 сбор 2 Итог</t>
  </si>
  <si>
    <t>На лечение Людмилы Лебедевой - 2023 сбор 2</t>
  </si>
  <si>
    <r>
      <t xml:space="preserve">На лечение </t>
    </r>
    <r>
      <rPr>
        <b/>
        <sz val="10"/>
        <rFont val="Arial"/>
        <family val="2"/>
      </rPr>
      <t>Людмилы Лебедевой - 2023 сбор 2</t>
    </r>
  </si>
  <si>
    <t>На лечение Людмилы Лебедевой - 2023 сбор 2 Итог</t>
  </si>
  <si>
    <t>Ларина Наталья Геннадьевна</t>
  </si>
  <si>
    <t>НОВОДВОРСКАЯ НАТАЛЬЯ ТИЛЛОБОВНА</t>
  </si>
  <si>
    <t>Эквайринг Сбербанк на сайте за 23.01.2024</t>
  </si>
  <si>
    <t>ЩЕРБАКОВА МАРИНА ГЕННАДЬЕВНА</t>
  </si>
  <si>
    <t>Эквайринг Сбербанк на сайте за 24.01.2024</t>
  </si>
  <si>
    <t>Крисько Наталья Владимировна</t>
  </si>
  <si>
    <t>ЛЕБЕДЕНКО ИНГА НИКОЛАЕВНА</t>
  </si>
  <si>
    <t>БЕСПАЛОВА ЕЛЕНА АНАТОЛЬЕВНА</t>
  </si>
  <si>
    <t>АльянсТрейд ООО</t>
  </si>
  <si>
    <t>Эквайринг Сбербанк на сайте за 27.01.2024</t>
  </si>
  <si>
    <t>Эквайринг Сбербанк на сайте за 28.01.2024</t>
  </si>
  <si>
    <t>ТОДЧУК ИРИНА НИКОЛАЕВНА</t>
  </si>
  <si>
    <t>Семенова Елена Викторовна</t>
  </si>
  <si>
    <t>Эквайринг Сбербанк на сайте за 30.01.2024</t>
  </si>
  <si>
    <r>
      <t xml:space="preserve">На лечение </t>
    </r>
    <r>
      <rPr>
        <b/>
        <sz val="10"/>
        <rFont val="Arial"/>
        <family val="2"/>
      </rPr>
      <t>Маши Узловой - 2024 сбор 1</t>
    </r>
  </si>
  <si>
    <t>На лечение Маши Узловой - 2024 сбор 1</t>
  </si>
  <si>
    <t>На лечение Маши Узловой - 2024 сбор 1 Итог</t>
  </si>
  <si>
    <t>01.02.2024</t>
  </si>
  <si>
    <t>Эквайринг Сбербанк на сайте за 31.01.2024</t>
  </si>
  <si>
    <t>ПАЩЕНКО ВЛАДИМИР ВЛАДИМИРОВИЧ</t>
  </si>
  <si>
    <t>ПАО "Аэрофлот-российские авиалинии"</t>
  </si>
  <si>
    <t>На марафон "Ты нам нужен!" 2023</t>
  </si>
  <si>
    <t>На марафон "Ты нам нужен!" 2023 Итог</t>
  </si>
  <si>
    <t>02.02.2024</t>
  </si>
  <si>
    <t>ТРЕТЬЯК ЮЛИЯ ГЕННАДЬЕВНА</t>
  </si>
  <si>
    <t>Эквайринг Сбербанк на сайте за 01.02.2024</t>
  </si>
  <si>
    <t>Эквайринг Сбербанк на сайте за 03.02.2024</t>
  </si>
  <si>
    <t>05.02.2024</t>
  </si>
  <si>
    <t>КОРЕШКОВА ГАЛИНА АНАТОЛЬЕВНА</t>
  </si>
  <si>
    <t>Эквайринг Сбербанк на сайте за 04.02.2024</t>
  </si>
  <si>
    <t>ЛОСЕЦ ВАЛЕНТИНА НИКОЛАЕВНА</t>
  </si>
  <si>
    <t>Нечепоренко Сергей Владимирович</t>
  </si>
  <si>
    <t>Эквайринг Сбербанк на сайте за 06.02.2024</t>
  </si>
  <si>
    <t>Эквайринг Сбербанк на сайте за 10.02.2024</t>
  </si>
  <si>
    <t>Пожертвования за 12.02.2024 на Добро Mail.ru</t>
  </si>
  <si>
    <t>ДУДНИКОВА АЛЕНА ВЯЧЕСЛАВОВНА</t>
  </si>
  <si>
    <t>ЕЛИЗАРОВА МАРИЯ ВЛАДИМИРОВНА</t>
  </si>
  <si>
    <t>Праздницин Артем Юрьевич</t>
  </si>
  <si>
    <t>ХОМЕНЯ АШОТ ВИТАЛЬЕВИЧ</t>
  </si>
  <si>
    <t>Шевчук Наталия Юрьевна</t>
  </si>
  <si>
    <t>На лечение Дмитрия Шевчука - 2022 сбор 1</t>
  </si>
  <si>
    <t>На лечение Дмитрия Шевчука - 2022 сбор 1 Итог</t>
  </si>
  <si>
    <t>Индивидуальный предприниматель Носов Константин Анатольевич</t>
  </si>
  <si>
    <t>Инкассация ящиков для благотворительных пожертвований, установленных в д/с 74, по адресу г.Калининград, 07.02.2024г.</t>
  </si>
  <si>
    <t>19.02.2024</t>
  </si>
  <si>
    <t>Разоренова Раиса Валентиновна</t>
  </si>
  <si>
    <t>Аникеева Ирина Борисовна</t>
  </si>
  <si>
    <t>ООО "РАДУГА ЗВУКОВ"</t>
  </si>
  <si>
    <t>На лечение Всеволода Васильева - 2023 сбор 1</t>
  </si>
  <si>
    <t>На лечение Всеволода Васильева - 2023 сбор 1 Итог</t>
  </si>
  <si>
    <t>КУЩАК ИРИНА СТЕПАНОВНА</t>
  </si>
  <si>
    <t>БОРИСОВ АНДРЕЙ ВАЛЕРЬЕВИЧ</t>
  </si>
  <si>
    <t>26.02.2024</t>
  </si>
  <si>
    <t>Инкассация ящиков для благотворительных пожертвований, установленных на стадионе "Балтика" - "Кубок джентельменов", по адресу г.Калининград, пр-т Мира, д.15, 23.02.2024г.</t>
  </si>
  <si>
    <r>
      <t xml:space="preserve">На лечение </t>
    </r>
    <r>
      <rPr>
        <b/>
        <sz val="10"/>
        <rFont val="Arial"/>
        <family val="2"/>
      </rPr>
      <t>Вити Смирнова - 2024 сбор 1</t>
    </r>
  </si>
  <si>
    <t>Девиченская Татьяна Александровна</t>
  </si>
  <si>
    <t>ООО "Бауцентр Рус"</t>
  </si>
  <si>
    <t>Ирлик Екатерина Александровна</t>
  </si>
  <si>
    <t>01.03.2024</t>
  </si>
  <si>
    <t>Анонимное пожертвование (публикация запрещена)</t>
  </si>
  <si>
    <t>ГОРБАЧЕВА НАТАЛЬЯ АЛЕКСАНДРОВНА</t>
  </si>
  <si>
    <t>Эквайринг Сбербанк на сайте за 29.02.2024</t>
  </si>
  <si>
    <t>ООО "ЛУКОЙЛ-Калининградморнефть"</t>
  </si>
  <si>
    <t>На лечение Вити Смирнова - 2024 сбор 1</t>
  </si>
  <si>
    <t>На лечение Вити Смирнова - 2024 сбор 1 Итог</t>
  </si>
  <si>
    <t>ГУБЕНКО СЕРГЕЙ СЕРГЕЕВИЧ</t>
  </si>
  <si>
    <t>Эквайринг Сбербанк на сайте за 05.03.2024</t>
  </si>
  <si>
    <t>Мухитдинов Рустам Эркинович</t>
  </si>
  <si>
    <t>Эквайринг Сбербанк на сайте за 06.03.2024</t>
  </si>
  <si>
    <t>Гуляева Людмила Викторовна</t>
  </si>
  <si>
    <t>РУСМЕДКОНТРАКТ ООО</t>
  </si>
  <si>
    <t>ООО "МВЦ Продвижение"</t>
  </si>
  <si>
    <t>ЯНАВРАЧ ООО</t>
  </si>
  <si>
    <t>ПОТАШКИНА АНАСТАСИЯ АНТОНОВНА</t>
  </si>
  <si>
    <t>Пожертвования за 12.03.2024 на Добро Mail.ru</t>
  </si>
  <si>
    <t>ПЛОХИХ ИРИНА МИХАЙЛОВНА</t>
  </si>
  <si>
    <t>Заболотная Юлия Андреевна</t>
  </si>
  <si>
    <t>БЕССОНОВА НАТАЛИЯ ВЛАДИМИРОВНА</t>
  </si>
  <si>
    <r>
      <t xml:space="preserve">На лечение </t>
    </r>
    <r>
      <rPr>
        <b/>
        <sz val="10"/>
        <rFont val="Arial"/>
        <family val="2"/>
      </rPr>
      <t>Николь Леонтьевой - 2024 сбор 1</t>
    </r>
  </si>
  <si>
    <t>Эквайринг Сбербанк на сайте за 15.03.2024</t>
  </si>
  <si>
    <t>На лечение Николь Леонтьевой - 2024 сбор 1</t>
  </si>
  <si>
    <t>На лечение Николь Леонтьевой - 2024 сбор 1 Итог</t>
  </si>
  <si>
    <t>Эквайринг Сбербанк на сайте за 16.03.2024</t>
  </si>
  <si>
    <t>На лечение Андрея Дубравского - 2023 года сбор 1</t>
  </si>
  <si>
    <t>МАНЖУЛА ЕЛЕНА ВЛАДИМИРОВНА ИП</t>
  </si>
  <si>
    <t>На лечение Дмитрия Шевчука - 2023 сбор 1</t>
  </si>
  <si>
    <t>На лечение Андрея Дубравского - 2023 года сбор 1 Итог</t>
  </si>
  <si>
    <t>На лечение Дмитрия Шевчука - 2023 сбор 1 Итог</t>
  </si>
  <si>
    <t>21.03.2024</t>
  </si>
  <si>
    <t>ОСТАЛЬСКИЙ АЛЕКСЕЙ ЮРЬЕВИЧ</t>
  </si>
  <si>
    <t>Эквайринг Сбербанк на сайте за 22.03.2024</t>
  </si>
  <si>
    <t>КСИЛ КАЛИНИНГРАД ООО</t>
  </si>
  <si>
    <t>28.03.2024</t>
  </si>
  <si>
    <t>ТИМОФЕЕВ МАКСИМ АЛЕКСАНДРОВИЧ</t>
  </si>
  <si>
    <t>СУДАРКИНА АННА АЛЕКСАНДРОВНА</t>
  </si>
  <si>
    <t>ИП Славянская Юлия Евгеньевна</t>
  </si>
  <si>
    <t>Бугаева Галина Михайловна</t>
  </si>
  <si>
    <t>На лечение Миши Бугаева - 2023 года сбор 1</t>
  </si>
  <si>
    <t>На лечение Миши Бугаева - 2023 года сбор 1 Итог</t>
  </si>
  <si>
    <t>СЫЧЕВ СЕРГЕЙ СЕРГЕЕВИЧ ИП</t>
  </si>
  <si>
    <t>ГУНИН АЛЕКСЕЙ АЛЕКСАНДРОВИЧ ИП</t>
  </si>
  <si>
    <t>Эквайринг Сбербанк на сайте за 10.04.2024</t>
  </si>
  <si>
    <t>ФРУЗАНОВА АЛЕКСАНДРА ГЕННАДЬЕВНА ИП</t>
  </si>
  <si>
    <t>Оплата за услуги занятий с дефектологом, логопедом и иные для детей</t>
  </si>
  <si>
    <t>ГИЛАЗОВ РИШАТ ЗАВДАТОВИЧ</t>
  </si>
  <si>
    <t>ЭЛОЯН ГРИГОР РАФИКОВИЧ</t>
  </si>
  <si>
    <t>ООО "Корпоративный альянс "Турне-Транс"</t>
  </si>
  <si>
    <t>МАМОНТОВ ОЛЕГ АНАТОЛЬЕВИЧ</t>
  </si>
  <si>
    <t>Дубравская Татьяна Николаевна</t>
  </si>
  <si>
    <t>Эквайринг Сбербанк на сайте за 26.03.2024</t>
  </si>
  <si>
    <t>ИП Капустина Дарья Игоревна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</si>
</sst>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  <numFmt numFmtId="168" formatCode="mmm/yyyy"/>
    <numFmt numFmtId="169" formatCode="dd\.mm\.yyyy"/>
    <numFmt numFmtId="170" formatCode="#,##0.00\ _₽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7" fontId="4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4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vertical="top"/>
    </xf>
    <xf numFmtId="166" fontId="8" fillId="0" borderId="14" xfId="0" applyNumberFormat="1" applyFont="1" applyBorder="1" applyAlignment="1">
      <alignment horizontal="left" vertical="center" wrapText="1"/>
    </xf>
    <xf numFmtId="166" fontId="8" fillId="0" borderId="15" xfId="0" applyNumberFormat="1" applyFont="1" applyBorder="1" applyAlignment="1">
      <alignment horizontal="left" vertical="center" wrapText="1"/>
    </xf>
    <xf numFmtId="14" fontId="8" fillId="0" borderId="18" xfId="0" applyNumberFormat="1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8" fillId="0" borderId="19" xfId="0" applyFont="1" applyBorder="1" applyAlignment="1">
      <alignment wrapText="1"/>
    </xf>
    <xf numFmtId="14" fontId="8" fillId="0" borderId="19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7" fillId="0" borderId="19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165" fontId="7" fillId="0" borderId="26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7" fillId="0" borderId="16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5" fontId="3" fillId="33" borderId="16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 horizontal="right"/>
    </xf>
    <xf numFmtId="14" fontId="7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7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/>
    </xf>
    <xf numFmtId="0" fontId="3" fillId="0" borderId="31" xfId="0" applyFont="1" applyBorder="1" applyAlignment="1">
      <alignment/>
    </xf>
    <xf numFmtId="0" fontId="7" fillId="0" borderId="28" xfId="0" applyFont="1" applyBorder="1" applyAlignment="1">
      <alignment horizontal="center"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wrapText="1"/>
    </xf>
    <xf numFmtId="165" fontId="7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7" fillId="0" borderId="36" xfId="0" applyFont="1" applyBorder="1" applyAlignment="1">
      <alignment/>
    </xf>
    <xf numFmtId="14" fontId="8" fillId="0" borderId="28" xfId="0" applyNumberFormat="1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19" xfId="0" applyNumberFormat="1" applyBorder="1" applyAlignment="1">
      <alignment/>
    </xf>
    <xf numFmtId="165" fontId="3" fillId="0" borderId="15" xfId="0" applyNumberFormat="1" applyFont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5" fontId="3" fillId="33" borderId="16" xfId="0" applyNumberFormat="1" applyFont="1" applyFill="1" applyBorder="1" applyAlignment="1">
      <alignment horizontal="right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4" fontId="0" fillId="0" borderId="28" xfId="0" applyNumberForma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170" fontId="0" fillId="0" borderId="28" xfId="0" applyNumberFormat="1" applyBorder="1" applyAlignment="1">
      <alignment horizontal="right" vertical="top" wrapText="1"/>
    </xf>
    <xf numFmtId="0" fontId="0" fillId="0" borderId="43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4" fontId="0" fillId="0" borderId="43" xfId="0" applyNumberFormat="1" applyFont="1" applyBorder="1" applyAlignment="1">
      <alignment horizontal="center"/>
    </xf>
    <xf numFmtId="170" fontId="0" fillId="0" borderId="43" xfId="0" applyNumberFormat="1" applyBorder="1" applyAlignment="1">
      <alignment/>
    </xf>
    <xf numFmtId="43" fontId="0" fillId="0" borderId="43" xfId="0" applyNumberFormat="1" applyBorder="1" applyAlignment="1">
      <alignment horizontal="right"/>
    </xf>
    <xf numFmtId="164" fontId="2" fillId="0" borderId="28" xfId="0" applyNumberFormat="1" applyFont="1" applyBorder="1" applyAlignment="1">
      <alignment/>
    </xf>
    <xf numFmtId="170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2" fillId="0" borderId="43" xfId="0" applyFont="1" applyBorder="1" applyAlignment="1">
      <alignment horizontal="center"/>
    </xf>
    <xf numFmtId="170" fontId="0" fillId="0" borderId="28" xfId="0" applyNumberFormat="1" applyFont="1" applyBorder="1" applyAlignment="1">
      <alignment horizontal="right" vertical="top" wrapText="1"/>
    </xf>
    <xf numFmtId="0" fontId="8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 wrapText="1"/>
    </xf>
    <xf numFmtId="165" fontId="3" fillId="0" borderId="28" xfId="0" applyNumberFormat="1" applyFont="1" applyBorder="1" applyAlignment="1">
      <alignment/>
    </xf>
    <xf numFmtId="0" fontId="8" fillId="0" borderId="4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64" fontId="0" fillId="0" borderId="43" xfId="0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43" fontId="2" fillId="0" borderId="28" xfId="0" applyNumberFormat="1" applyFont="1" applyBorder="1" applyAlignment="1">
      <alignment horizontal="right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" fontId="0" fillId="0" borderId="28" xfId="0" applyNumberFormat="1" applyBorder="1" applyAlignment="1">
      <alignment horizontal="right" vertical="top" wrapText="1"/>
    </xf>
    <xf numFmtId="164" fontId="0" fillId="0" borderId="43" xfId="0" applyNumberFormat="1" applyBorder="1" applyAlignment="1">
      <alignment horizontal="right"/>
    </xf>
    <xf numFmtId="0" fontId="0" fillId="0" borderId="28" xfId="0" applyFont="1" applyBorder="1" applyAlignment="1">
      <alignment horizontal="left" vertical="top" wrapText="1"/>
    </xf>
    <xf numFmtId="165" fontId="3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64" fontId="0" fillId="0" borderId="43" xfId="0" applyNumberFormat="1" applyFont="1" applyFill="1" applyBorder="1" applyAlignment="1">
      <alignment horizontal="center"/>
    </xf>
    <xf numFmtId="164" fontId="0" fillId="0" borderId="43" xfId="0" applyNumberFormat="1" applyFill="1" applyBorder="1" applyAlignment="1">
      <alignment/>
    </xf>
    <xf numFmtId="14" fontId="8" fillId="0" borderId="23" xfId="0" applyNumberFormat="1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top" wrapText="1"/>
    </xf>
    <xf numFmtId="164" fontId="0" fillId="0" borderId="43" xfId="0" applyNumberFormat="1" applyFont="1" applyFill="1" applyBorder="1" applyAlignment="1">
      <alignment horizontal="right"/>
    </xf>
    <xf numFmtId="164" fontId="0" fillId="0" borderId="43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165" fontId="3" fillId="0" borderId="49" xfId="0" applyNumberFormat="1" applyFont="1" applyBorder="1" applyAlignment="1">
      <alignment/>
    </xf>
    <xf numFmtId="14" fontId="8" fillId="0" borderId="28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165" fontId="3" fillId="0" borderId="50" xfId="0" applyNumberFormat="1" applyFont="1" applyBorder="1" applyAlignment="1">
      <alignment/>
    </xf>
    <xf numFmtId="0" fontId="3" fillId="0" borderId="50" xfId="0" applyFont="1" applyBorder="1" applyAlignment="1">
      <alignment/>
    </xf>
    <xf numFmtId="14" fontId="8" fillId="0" borderId="44" xfId="0" applyNumberFormat="1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14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сводной таблицы" xfId="49"/>
    <cellStyle name="Значение сводной таблицы" xfId="50"/>
    <cellStyle name="Итог" xfId="51"/>
    <cellStyle name="Категория сводной таблицы" xfId="52"/>
    <cellStyle name="Контрольная ячейка" xfId="53"/>
    <cellStyle name="Название" xfId="54"/>
    <cellStyle name="Нейтральный" xfId="55"/>
    <cellStyle name="Плохой" xfId="56"/>
    <cellStyle name="Поле сводной таблицы" xfId="57"/>
    <cellStyle name="Пояснение" xfId="58"/>
    <cellStyle name="Примечание" xfId="59"/>
    <cellStyle name="Percent" xfId="60"/>
    <cellStyle name="Результат сводной таблицы" xfId="61"/>
    <cellStyle name="Связанная ячейка" xfId="62"/>
    <cellStyle name="Текст предупреждения" xfId="63"/>
    <cellStyle name="Угол сводной таблицы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3;&#1077;&#1085;&#1072;\Dropbox\&#1041;&#1077;&#1088;&#1077;&#1075;%20&#1085;&#1072;&#1076;&#1077;&#1078;&#1076;&#1099;%20(&#1050;&#1086;&#1085;&#1092;&#1083;&#1080;&#1082;&#1090;%20&#1074;&#1099;&#1073;&#1086;&#1088;&#1086;&#1095;&#1085;&#1086;&#1081;%20&#1089;&#1080;&#1085;&#1093;&#1088;&#1086;&#1085;&#1080;&#1079;&#1072;&#1094;&#1080;&#1080;)\&#1086;&#1090;&#1095;&#1077;&#1090;&#1099;\2022\&#1054;&#1090;&#1095;&#1077;&#1090;%20&#1057;&#1072;&#1081;&#1090;\&#1086;&#1090;&#1095;&#1077;&#1090;-&#1086;-&#1087;&#1086;&#1089;&#1090;&#1091;&#1087;&#1083;&#1077;&#1085;&#1080;&#1103;&#1093;-%2001.01.2022-31.12.2022%201%20&#1087;&#1086;&#1089;&#1090;&#1091;&#1087;&#1083;&#1077;&#1085;&#1080;&#1103;-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ожертвования 2022"/>
      <sheetName val="Данные Пожертвования_2022"/>
      <sheetName val="Отчет расходы 2022"/>
      <sheetName val="Данные расходы_2022"/>
      <sheetName val="Отчет Проценты 2022"/>
      <sheetName val="Данные Проценты_2022"/>
      <sheetName val="Отчет Добрый Магазин"/>
      <sheetName val="Покупки Добрый Магазин"/>
    </sheetNames>
    <sheetDataSet>
      <sheetData sheetId="0">
        <row r="5">
          <cell r="H5">
            <v>48387</v>
          </cell>
        </row>
        <row r="13">
          <cell r="H13">
            <v>-696.2000000000007</v>
          </cell>
        </row>
        <row r="16">
          <cell r="H16">
            <v>56000</v>
          </cell>
        </row>
        <row r="30">
          <cell r="H30">
            <v>3000</v>
          </cell>
        </row>
        <row r="31">
          <cell r="H31">
            <v>62514</v>
          </cell>
        </row>
        <row r="37">
          <cell r="H37">
            <v>2749</v>
          </cell>
        </row>
        <row r="38">
          <cell r="H38">
            <v>4131.96</v>
          </cell>
        </row>
        <row r="41">
          <cell r="H41">
            <v>149115</v>
          </cell>
        </row>
        <row r="43">
          <cell r="H43">
            <v>94680</v>
          </cell>
        </row>
        <row r="44">
          <cell r="H44">
            <v>38500</v>
          </cell>
        </row>
        <row r="53">
          <cell r="H53">
            <v>28000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F84" sheet="Данные Проценты_2024"/>
  </cacheSource>
  <cacheFields count="6">
    <cacheField name="Дата">
      <sharedItems containsDate="1" containsString="0" containsBlank="1" containsMixedTypes="0" count="184">
        <d v="2024-01-29T00:00:00.000"/>
        <d v="2024-03-01T00:00:00.000"/>
        <d v="2024-04-08T00:00:00.000"/>
        <m/>
        <d v="2014-02-28T00:00:00.000"/>
        <d v="2015-05-05T00:00:00.000"/>
        <d v="2017-11-30T00:00:00.000"/>
        <d v="2018-10-25T00:00:00.000"/>
        <d v="2018-04-26T00:00:00.000"/>
        <d v="2021-01-11T00:00:00.000"/>
        <d v="2019-08-08T00:00:00.000"/>
        <d v="2021-09-20T00:00:00.000"/>
        <d v="2015-06-29T00:00:00.000"/>
        <d v="2017-08-01T00:00:00.000"/>
        <d v="2019-05-31T00:00:00.000"/>
        <d v="2022-12-16T00:00:00.000"/>
        <d v="2023-04-07T00:00:00.000"/>
        <d v="2014-08-13T00:00:00.000"/>
        <d v="2015-03-26T00:00:00.000"/>
        <d v="2015-12-21T00:00:00.000"/>
        <d v="2023-05-12T00:00:00.000"/>
        <d v="2023-07-03T00:00:00.000"/>
        <d v="2018-10-11T00:00:00.000"/>
        <d v="2015-11-09T00:00:00.000"/>
        <d v="2014-11-28T00:00:00.000"/>
        <d v="2015-07-01T00:00:00.000"/>
        <d v="2017-01-09T00:00:00.000"/>
        <d v="2021-05-24T00:00:00.000"/>
        <d v="2021-09-06T00:00:00.000"/>
        <d v="2022-02-28T00:00:00.000"/>
        <d v="2022-08-01T00:00:00.000"/>
        <d v="2015-06-15T00:00:00.000"/>
        <d v="2016-07-01T00:00:00.000"/>
        <d v="2018-01-09T00:00:00.000"/>
        <d v="2015-05-29T00:00:00.000"/>
        <d v="2015-07-20T00:00:00.000"/>
        <d v="2015-11-02T00:00:00.000"/>
        <d v="2017-05-10T00:00:00.000"/>
        <d v="2019-01-09T00:00:00.000"/>
        <d v="2014-09-30T00:00:00.000"/>
        <d v="2017-04-24T00:00:00.000"/>
        <d v="2017-06-15T00:00:00.000"/>
        <d v="2014-03-31T00:00:00.000"/>
        <d v="2018-11-28T00:00:00.000"/>
        <d v="2019-07-01T00:00:00.000"/>
        <d v="2015-03-31T00:00:00.000"/>
        <d v="2016-03-31T00:00:00.000"/>
        <d v="2015-06-01T00:00:00.000"/>
        <d v="2016-01-14T00:00:00.000"/>
        <d v="2017-03-31T00:00:00.000"/>
        <d v="2020-05-29T00:00:00.000"/>
        <d v="2016-06-01T00:00:00.000"/>
        <d v="2020-12-07T00:00:00.000"/>
        <d v="2016-03-24T00:00:00.000"/>
        <d v="2017-06-01T00:00:00.000"/>
        <d v="2020-04-17T00:00:00.000"/>
        <d v="2014-08-04T00:00:00.000"/>
        <d v="2015-10-21T00:00:00.000"/>
        <d v="2017-10-02T00:00:00.000"/>
        <d v="2020-03-05T00:00:00.000"/>
        <d v="2014-12-31T00:00:00.000"/>
        <d v="2017-11-07T00:00:00.000"/>
        <d v="2019-03-24T00:00:00.000"/>
        <d v="2015-05-27T00:00:00.000"/>
        <d v="2018-02-12T00:00:00.000"/>
        <d v="2022-01-14T00:00:00.000"/>
        <d v="2022-06-27T00:00:00.000"/>
        <d v="2015-01-19T00:00:00.000"/>
        <d v="2019-11-07T00:00:00.000"/>
        <d v="2020-10-02T00:00:00.000"/>
        <d v="2016-03-10T00:00:00.000"/>
        <d v="2019-12-12T00:00:00.000"/>
        <d v="2023-05-15T00:00:00.000"/>
        <d v="2019-09-09T00:00:00.000"/>
        <d v="2014-01-31T00:00:00.000"/>
        <d v="2015-07-30T00:00:00.000"/>
        <d v="2016-03-03T00:00:00.000"/>
        <d v="2021-04-22T00:00:00.000"/>
        <d v="2023-11-07T00:00:00.000"/>
        <d v="2023-01-26T00:00:00.000"/>
        <d v="2016-03-22T00:00:00.000"/>
        <d v="2018-01-12T00:00:00.000"/>
        <d v="2022-05-27T00:00:00.000"/>
        <d v="2019-10-07T00:00:00.000"/>
        <d v="2018-10-26T00:00:00.000"/>
        <d v="2022-04-15T00:00:00.000"/>
        <d v="2020-07-30T00:00:00.000"/>
        <d v="2021-08-16T00:00:00.000"/>
        <d v="2014-06-30T00:00:00.000"/>
        <d v="2016-02-29T00:00:00.000"/>
        <d v="2017-10-19T00:00:00.000"/>
        <d v="2018-07-23T00:00:00.000"/>
        <d v="2015-06-30T00:00:00.000"/>
        <d v="2018-03-15T00:00:00.000"/>
        <d v="2021-03-22T00:00:00.000"/>
        <d v="2014-10-31T00:00:00.000"/>
        <d v="2016-06-30T00:00:00.000"/>
        <d v="2018-08-02T00:00:00.000"/>
        <d v="2020-11-05T00:00:00.000"/>
        <d v="2018-09-07T00:00:00.000"/>
        <d v="2015-08-14T00:00:00.000"/>
        <d v="2014-01-29T00:00:00.000"/>
        <d v="2021-08-02T00:00:00.000"/>
        <d v="2017-03-01T00:00:00.000"/>
        <d v="2014-05-30T00:00:00.000"/>
        <d v="2018-03-01T00:00:00.000"/>
        <d v="2014-12-08T00:00:00.000"/>
        <d v="2017-03-20T00:00:00.000"/>
        <d v="2022-06-30T00:00:00.000"/>
        <d v="2016-02-08T00:00:00.000"/>
        <d v="2018-07-02T00:00:00.000"/>
        <d v="2019-02-15T00:00:00.000"/>
        <d v="2015-02-27T00:00:00.000"/>
        <d v="2016-10-17T00:00:00.000"/>
        <d v="2018-11-29T00:00:00.000"/>
        <d v="2017-12-08T00:00:00.000"/>
        <d v="2018-09-12T00:00:00.000"/>
        <d v="2019-04-25T00:00:00.000"/>
        <d v="2020-07-02T00:00:00.000"/>
        <d v="2021-02-15T00:00:00.000"/>
        <d v="2015-12-01T00:00:00.000"/>
        <d v="2016-02-01T00:00:00.000"/>
        <d v="2019-05-30T00:00:00.000"/>
        <d v="2021-07-02T00:00:00.000"/>
        <d v="2022-11-10T00:00:00.000"/>
        <d v="2017-02-01T00:00:00.000"/>
        <d v="2019-10-17T00:00:00.000"/>
        <d v="2014-04-30T00:00:00.000"/>
        <d v="2015-04-30T00:00:00.000"/>
        <d v="2019-09-05T00:00:00.000"/>
        <d v="2016-10-03T00:00:00.000"/>
        <d v="2018-09-24T00:00:00.000"/>
        <d v="2016-01-27T00:00:00.000"/>
        <d v="2019-03-25T00:00:00.000"/>
        <d v="2021-06-28T00:00:00.000"/>
        <d v="2022-09-05T00:00:00.000"/>
        <d v="2023-02-27T00:00:00.000"/>
        <d v="2022-10-10T00:00:00.000"/>
        <d v="2015-08-24T00:00:00.000"/>
        <d v="2016-11-01T00:00:00.000"/>
        <d v="2019-12-13T00:00:00.000"/>
        <d v="2020-02-13T00:00:00.000"/>
        <d v="2015-03-30T00:00:00.000"/>
        <d v="2016-02-25T00:00:00.000"/>
        <d v="2017-08-24T00:00:00.000"/>
        <d v="2018-05-28T00:00:00.000"/>
        <d v="2019-08-05T00:00:00.000"/>
        <d v="2020-08-31T00:00:00.000"/>
        <d v="2014-07-31T00:00:00.000"/>
        <d v="2015-07-31T00:00:00.000"/>
        <d v="2018-04-16T00:00:00.000"/>
        <d v="2021-04-23T00:00:00.000"/>
        <d v="2018-05-21T00:00:00.000"/>
        <d v="2020-01-20T00:00:00.000"/>
        <d v="2020-08-24T00:00:00.000"/>
        <d v="2015-10-01T00:00:00.000"/>
        <d v="2020-04-16T00:00:00.000"/>
        <d v="2014-08-29T00:00:00.000"/>
        <d v="2015-04-02T00:00:00.000"/>
        <d v="2019-01-13T00:00:00.000"/>
        <d v="2022-01-20T00:00:00.000"/>
        <d v="2019-02-18T00:00:00.000"/>
        <d v="2020-01-13T00:00:00.000"/>
        <d v="2015-11-25T00:00:00.000"/>
        <d v="2021-10-08T00:00:00.000"/>
        <d v="2014-08-22T00:00:00.000"/>
        <d v="2014-10-13T00:00:00.000"/>
        <d v="2016-11-25T00:00:00.000"/>
        <d v="2021-02-18T00:00:00.000"/>
        <d v="2023-12-25T00:00:00.000"/>
        <d v="2018-03-16T00:00:00.000"/>
        <d v="2020-11-06T00:00:00.000"/>
        <d v="2023-09-22T00:00:00.000"/>
        <d v="2015-09-01T00:00:00.000"/>
        <d v="2020-03-16T00:00:00.000"/>
        <d v="2015-03-02T00:00:00.000"/>
        <d v="2016-09-01T00:00:00.000"/>
        <d v="2016-01-11T00:00:00.000"/>
        <d v="2017-09-01T00:00:00.000"/>
        <d v="2023-09-15T00:00:00.000"/>
        <d v="2015-01-30T00:00:00.000"/>
        <d v="2015-05-12T00:00:00.000"/>
        <d v="2018-01-11T00:00:00.000"/>
        <d v="2023-08-03T00:00:00.000"/>
      </sharedItems>
    </cacheField>
    <cacheField name="Наименование крединой организации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/>
    </cacheField>
    <cacheField name="Назначение платежа">
      <sharedItems containsBlank="1" containsMixedTypes="0" count="2">
        <s v="Уставная деятельность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4:G24" sheet="Покупки Добрый Магазин"/>
  </cacheSource>
  <cacheFields count="7">
    <cacheField name="Дата">
      <sharedItems containsDate="1" containsString="0" containsBlank="1" containsMixedTypes="0" count="2">
        <d v="2016-08-04T00:00:00.000"/>
        <m/>
      </sharedItems>
    </cacheField>
    <cacheField name="Фамилия / Наименование компании">
      <sharedItems containsBlank="1" containsMixedTypes="0" count="2">
        <s v="Финагина"/>
        <m/>
      </sharedItems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 containsInteger="1"/>
    </cacheField>
    <cacheField name="Товар">
      <sharedItems containsBlank="1" containsMixedTypes="0" count="2">
        <s v="Сувенир Кружка"/>
        <m/>
      </sharedItems>
    </cacheField>
    <cacheField name="Назначение платежа">
      <sharedItems containsMixedTypes="0" count="2">
        <s v="Катя Грошева"/>
        <s v="Уставная деятельность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F1239" sheet="Данные Пожертвования_2024"/>
  </cacheSource>
  <cacheFields count="6">
    <cacheField name="Дата">
      <sharedItems containsDate="1" containsBlank="1" containsMixedTypes="1" count="2200">
        <d v="2024-01-01T00:00:00.000"/>
        <d v="2024-01-02T00:00:00.000"/>
        <d v="2024-01-03T00:00:00.000"/>
        <d v="2024-01-04T00:00:00.000"/>
        <d v="2024-01-05T00:00:00.000"/>
        <d v="2024-01-06T00:00:00.000"/>
        <d v="2024-01-07T00:00:00.000"/>
        <d v="2024-01-08T00:00:00.000"/>
        <s v="09.01.2024"/>
        <d v="2024-01-10T00:00:00.000"/>
        <d v="2024-01-11T00:00:00.000"/>
        <d v="2024-01-12T00:00:00.000"/>
        <d v="2024-01-15T00:00:00.000"/>
        <d v="2024-01-16T00:00:00.000"/>
        <d v="2024-01-17T00:00:00.000"/>
        <d v="2024-01-18T00:00:00.000"/>
        <s v="19.01.2024"/>
        <d v="2024-01-20T00:00:00.000"/>
        <d v="2024-01-21T00:00:00.000"/>
        <d v="2024-01-22T00:00:00.000"/>
        <d v="2024-01-24T00:00:00.000"/>
        <d v="2024-01-25T00:00:00.000"/>
        <d v="2024-01-26T00:00:00.000"/>
        <d v="2024-01-28T00:00:00.000"/>
        <d v="2024-01-29T00:00:00.000"/>
        <d v="2024-01-30T00:00:00.000"/>
        <d v="2024-01-31T00:00:00.000"/>
        <s v="01.02.2024"/>
        <s v="02.02.2024"/>
        <d v="2024-02-04T00:00:00.000"/>
        <s v="05.02.2024"/>
        <d v="2024-02-06T00:00:00.000"/>
        <d v="2024-02-08T00:00:00.000"/>
        <d v="2024-02-10T00:00:00.000"/>
        <d v="2024-02-11T00:00:00.000"/>
        <d v="2024-02-12T00:00:00.000"/>
        <d v="2024-02-14T00:00:00.000"/>
        <d v="2024-02-16T00:00:00.000"/>
        <s v="19.02.2024"/>
        <d v="2024-02-21T00:00:00.000"/>
        <s v="26.02.2024"/>
        <d v="2024-02-28T00:00:00.000"/>
        <s v="01.03.2024"/>
        <d v="2024-03-04T00:00:00.000"/>
        <d v="2024-03-05T00:00:00.000"/>
        <d v="2024-03-06T00:00:00.000"/>
        <d v="2024-03-07T00:00:00.000"/>
        <d v="2024-03-10T00:00:00.000"/>
        <d v="2024-03-11T00:00:00.000"/>
        <d v="2024-03-14T00:00:00.000"/>
        <d v="2024-03-15T00:00:00.000"/>
        <d v="2024-03-16T00:00:00.000"/>
        <d v="2024-03-18T00:00:00.000"/>
        <s v="21.03.2024"/>
        <d v="2024-03-23T00:00:00.000"/>
        <d v="2024-03-25T00:00:00.000"/>
        <d v="2024-03-27T00:00:00.000"/>
        <s v="28.03.2024"/>
        <d v="2024-03-29T00:00:00.000"/>
        <d v="2024-04-01T00:00:00.000"/>
        <d v="2024-04-02T00:00:00.000"/>
        <d v="2024-04-04T00:00:00.000"/>
        <d v="2024-04-08T00:00:00.000"/>
        <d v="2024-04-10T00:00:00.000"/>
        <d v="2024-04-11T00:00:00.000"/>
        <d v="2024-04-13T00:00:00.000"/>
        <d v="2024-04-14T00:00:00.000"/>
        <d v="2024-04-15T00:00:00.000"/>
        <d v="2024-04-16T00:00:00.000"/>
        <d v="2024-04-17T00:00:00.000"/>
        <d v="2024-04-18T00:00:00.000"/>
        <d v="2024-04-19T00:00:00.000"/>
        <m/>
        <d v="2016-09-29T00:00:00.000"/>
        <d v="2017-09-29T00:00:00.000"/>
        <d v="2016-10-25T00:00:00.000"/>
        <d v="2017-10-25T00:00:00.000"/>
        <d v="2019-09-29T00:00:00.000"/>
        <d v="2016-11-21T00:00:00.000"/>
        <d v="2018-10-25T00:00:00.000"/>
        <d v="2020-09-29T00:00:00.000"/>
        <d v="2017-11-21T00:00:00.000"/>
        <d v="2019-10-25T00:00:00.000"/>
        <d v="2021-09-29T00:00:00.000"/>
        <d v="2018-11-21T00:00:00.000"/>
        <d v="2020-10-25T00:00:00.000"/>
        <d v="2022-09-29T00:00:00.000"/>
        <d v="2017-12-17T00:00:00.000"/>
        <d v="2019-11-21T00:00:00.000"/>
        <d v="2023-09-29T00:00:00.000"/>
        <d v="2019-12-17T00:00:00.000"/>
        <d v="2021-11-21T00:00:00.000"/>
        <d v="2020-12-17T00:00:00.000"/>
        <d v="2021-12-17T00:00:00.000"/>
        <d v="2022-12-17T00:00:00.000"/>
        <s v="08.11.2023"/>
        <d v="2016-10-27T00:00:00.000"/>
        <d v="2017-10-27T00:00:00.000"/>
        <d v="2016-11-23T00:00:00.000"/>
        <d v="2017-11-23T00:00:00.000"/>
        <d v="2019-10-27T00:00:00.000"/>
        <d v="2016-12-19T00:00:00.000"/>
        <d v="2018-11-23T00:00:00.000"/>
        <d v="2020-10-27T00:00:00.000"/>
        <d v="2017-12-19T00:00:00.000"/>
        <d v="2018-12-19T00:00:00.000"/>
        <d v="2020-11-23T00:00:00.000"/>
        <d v="2022-10-27T00:00:00.000"/>
        <d v="2019-12-19T00:00:00.000"/>
        <d v="2021-11-23T00:00:00.000"/>
        <d v="2020-12-19T00:00:00.000"/>
        <d v="2021-12-19T00:00:00.000"/>
        <d v="2022-12-19T00:00:00.000"/>
        <d v="2023-12-19T00:00:00.000"/>
        <s v="08.12.2023"/>
        <s v="28.11.2023"/>
        <s v="08.11.2022"/>
        <s v="28.10.2022"/>
        <d v="2016-11-25T00:00:00.000"/>
        <d v="2018-10-29T00:00:00.000"/>
        <d v="2019-10-29T00:00:00.000"/>
        <d v="2016-12-21T00:00:00.000"/>
        <d v="2018-11-25T00:00:00.000"/>
        <d v="2020-10-29T00:00:00.000"/>
        <d v="2017-12-21T00:00:00.000"/>
        <d v="2018-12-21T00:00:00.000"/>
        <d v="2020-11-25T00:00:00.000"/>
        <d v="2022-10-29T00:00:00.000"/>
        <d v="2019-12-21T00:00:00.000"/>
        <d v="2021-11-25T00:00:00.000"/>
        <d v="2023-10-29T00:00:00.000"/>
        <d v="2020-12-21T00:00:00.000"/>
        <d v="2023-11-25T00:00:00.000"/>
        <d v="2020-01-02T00:00:00.000"/>
        <s v="28.12.2023"/>
        <s v="04.12.2023"/>
        <s v="08.12.2022"/>
        <s v="24.11.2023"/>
        <s v="28.11.2022"/>
        <d v="2016-10-31T00:00:00.000"/>
        <s v="16.11.2022"/>
        <d v="2017-10-31T00:00:00.000"/>
        <d v="2016-11-27T00:00:00.000"/>
        <d v="2018-10-31T00:00:00.000"/>
        <d v="2017-11-27T00:00:00.000"/>
        <d v="2019-10-31T00:00:00.000"/>
        <d v="2016-12-23T00:00:00.000"/>
        <d v="2018-11-27T00:00:00.000"/>
        <d v="2020-10-31T00:00:00.000"/>
        <d v="2019-11-27T00:00:00.000"/>
        <d v="2021-10-31T00:00:00.000"/>
        <d v="2018-12-23T00:00:00.000"/>
        <d v="2020-11-27T00:00:00.000"/>
        <d v="2022-10-31T00:00:00.000"/>
        <d v="2019-12-23T00:00:00.000"/>
        <d v="2020-12-23T00:00:00.000"/>
        <d v="2022-11-27T00:00:00.000"/>
        <d v="2021-12-23T00:00:00.000"/>
        <d v="2022-12-23T00:00:00.000"/>
        <d v="2020-01-04T00:00:00.000"/>
        <d v="2021-01-04T00:00:00.000"/>
        <d v="2022-01-04T00:00:00.000"/>
        <d v="2023-01-04T00:00:00.000"/>
        <s v="12.12.2023"/>
        <s v="20.11.2023"/>
        <s v="24.11.2022"/>
        <d v="2017-11-29T00:00:00.000"/>
        <s v="20.10.2022"/>
        <d v="2016-12-25T00:00:00.000"/>
        <d v="2018-11-29T00:00:00.000"/>
        <d v="2017-12-25T00:00:00.000"/>
        <d v="2019-11-29T00:00:00.000"/>
        <d v="2018-12-25T00:00:00.000"/>
        <d v="2020-11-29T00:00:00.000"/>
        <d v="2019-12-25T00:00:00.000"/>
        <d v="2020-12-25T00:00:00.000"/>
        <d v="2022-12-25T00:00:00.000"/>
        <d v="2016-01-06T00:00:00.000"/>
        <d v="2016-02-02T00:00:00.000"/>
        <d v="2018-01-06T00:00:00.000"/>
        <d v="2017-02-02T00:00:00.000"/>
        <d v="2018-02-02T00:00:00.000"/>
        <d v="2020-02-02T00:00:00.000"/>
        <d v="2022-01-06T00:00:00.000"/>
        <d v="2021-02-02T00:00:00.000"/>
        <s v="20.12.2023"/>
        <s v="12.12.2022"/>
        <d v="2016-12-27T00:00:00.000"/>
        <d v="2017-12-27T00:00:00.000"/>
        <d v="2018-12-27T00:00:00.000"/>
        <d v="2019-12-27T00:00:00.000"/>
        <d v="2021-12-27T00:00:00.000"/>
        <d v="2022-12-27T00:00:00.000"/>
        <d v="2017-01-08T00:00:00.000"/>
        <d v="2018-02-04T00:00:00.000"/>
        <d v="2019-02-04T00:00:00.000"/>
        <d v="2020-02-04T00:00:00.000"/>
        <d v="2021-02-04T00:00:00.000"/>
        <d v="2022-02-04T00:00:00.000"/>
        <s v="20.12.2022"/>
        <d v="2016-12-29T00:00:00.000"/>
        <d v="2017-12-29T00:00:00.000"/>
        <d v="2018-12-29T00:00:00.000"/>
        <d v="2019-12-29T00:00:00.000"/>
        <d v="2020-12-29T00:00:00.000"/>
        <d v="2022-12-29T00:00:00.000"/>
        <d v="2023-12-29T00:00:00.000"/>
        <d v="2017-01-10T00:00:00.000"/>
        <d v="2018-01-10T00:00:00.000"/>
        <d v="2017-02-06T00:00:00.000"/>
        <d v="2019-01-10T00:00:00.000"/>
        <d v="2018-02-06T00:00:00.000"/>
        <d v="2020-01-10T00:00:00.000"/>
        <d v="2017-03-02T00:00:00.000"/>
        <d v="2019-02-06T00:00:00.000"/>
        <d v="2018-03-02T00:00:00.000"/>
        <d v="2020-02-06T00:00:00.000"/>
        <d v="2022-01-10T00:00:00.000"/>
        <d v="2021-02-06T00:00:00.000"/>
        <d v="2020-03-02T00:00:00.000"/>
        <d v="2022-02-06T00:00:00.000"/>
        <d v="2023-02-06T00:00:00.000"/>
        <d v="2022-03-02T00:00:00.000"/>
        <d v="2016-12-31T00:00:00.000"/>
        <d v="2019-12-31T00:00:00.000"/>
        <d v="2020-12-31T00:00:00.000"/>
        <d v="2022-12-31T00:00:00.000"/>
        <d v="2023-12-31T00:00:00.000"/>
        <d v="2016-01-12T00:00:00.000"/>
        <d v="2017-01-12T00:00:00.000"/>
        <d v="2017-02-08T00:00:00.000"/>
        <d v="2018-02-08T00:00:00.000"/>
        <d v="2020-01-12T00:00:00.000"/>
        <d v="2019-02-08T00:00:00.000"/>
        <d v="2021-01-12T00:00:00.000"/>
        <d v="2018-03-04T00:00:00.000"/>
        <d v="2020-02-08T00:00:00.000"/>
        <d v="2022-01-12T00:00:00.000"/>
        <d v="2019-03-04T00:00:00.000"/>
        <d v="2021-02-08T00:00:00.000"/>
        <d v="2020-03-04T00:00:00.000"/>
        <d v="2022-02-08T00:00:00.000"/>
        <d v="2022-03-04T00:00:00.000"/>
        <d v="2016-01-14T00:00:00.000"/>
        <d v="2017-01-14T00:00:00.000"/>
        <d v="2018-01-14T00:00:00.000"/>
        <d v="2019-01-14T00:00:00.000"/>
        <d v="2020-01-14T00:00:00.000"/>
        <d v="2017-03-06T00:00:00.000"/>
        <d v="2019-02-10T00:00:00.000"/>
        <d v="2021-01-14T00:00:00.000"/>
        <d v="2018-03-06T00:00:00.000"/>
        <d v="2020-02-10T00:00:00.000"/>
        <d v="2017-04-02T00:00:00.000"/>
        <d v="2019-03-06T00:00:00.000"/>
        <d v="2021-02-10T00:00:00.000"/>
        <d v="2018-04-02T00:00:00.000"/>
        <d v="2020-03-06T00:00:00.000"/>
        <d v="2022-02-10T00:00:00.000"/>
        <d v="2019-04-02T00:00:00.000"/>
        <d v="2021-03-06T00:00:00.000"/>
        <d v="2020-04-02T00:00:00.000"/>
        <d v="2022-03-06T00:00:00.000"/>
        <d v="2021-04-02T00:00:00.000"/>
        <d v="2023-03-06T00:00:00.000"/>
        <d v="2022-04-02T00:00:00.000"/>
        <d v="2017-01-16T00:00:00.000"/>
        <d v="2016-02-12T00:00:00.000"/>
        <d v="2018-01-16T00:00:00.000"/>
        <d v="2019-01-16T00:00:00.000"/>
        <d v="2018-02-12T00:00:00.000"/>
        <d v="2020-01-16T00:00:00.000"/>
        <d v="2019-02-12T00:00:00.000"/>
        <d v="2021-01-16T00:00:00.000"/>
        <d v="2016-04-04T00:00:00.000"/>
        <d v="2020-02-12T00:00:00.000"/>
        <d v="2022-01-16T00:00:00.000"/>
        <d v="2017-04-04T00:00:00.000"/>
        <d v="2021-02-12T00:00:00.000"/>
        <d v="2018-04-04T00:00:00.000"/>
        <d v="2022-02-12T00:00:00.000"/>
        <d v="2023-02-12T00:00:00.000"/>
        <d v="2023-03-08T00:00:00.000"/>
        <d v="2022-04-04T00:00:00.000"/>
        <d v="2023-04-04T00:00:00.000"/>
        <d v="2016-01-18T00:00:00.000"/>
        <d v="2017-01-18T00:00:00.000"/>
        <d v="2018-01-18T00:00:00.000"/>
        <d v="2017-02-14T00:00:00.000"/>
        <d v="2019-01-18T00:00:00.000"/>
        <d v="2016-03-10T00:00:00.000"/>
        <d v="2018-02-14T00:00:00.000"/>
        <d v="2020-01-18T00:00:00.000"/>
        <d v="2017-03-10T00:00:00.000"/>
        <d v="2019-02-14T00:00:00.000"/>
        <d v="2021-01-18T00:00:00.000"/>
        <d v="2016-04-06T00:00:00.000"/>
        <d v="2020-02-14T00:00:00.000"/>
        <d v="2022-01-18T00:00:00.000"/>
        <d v="2017-04-06T00:00:00.000"/>
        <d v="2019-03-10T00:00:00.000"/>
        <d v="2021-02-14T00:00:00.000"/>
        <d v="2023-01-18T00:00:00.000"/>
        <d v="2018-04-06T00:00:00.000"/>
        <d v="2020-03-10T00:00:00.000"/>
        <d v="2022-02-14T00:00:00.000"/>
        <d v="2017-05-02T00:00:00.000"/>
        <d v="2021-03-10T00:00:00.000"/>
        <d v="2020-04-06T00:00:00.000"/>
        <d v="2022-03-10T00:00:00.000"/>
        <d v="2021-04-06T00:00:00.000"/>
        <d v="2020-05-02T00:00:00.000"/>
        <d v="2016-01-20T00:00:00.000"/>
        <d v="2017-01-20T00:00:00.000"/>
        <d v="2016-02-16T00:00:00.000"/>
        <d v="2019-01-20T00:00:00.000"/>
        <d v="2018-02-16T00:00:00.000"/>
        <d v="2020-01-20T00:00:00.000"/>
        <d v="2021-01-20T00:00:00.000"/>
        <d v="2018-03-12T00:00:00.000"/>
        <d v="2020-02-16T00:00:00.000"/>
        <d v="2022-01-20T00:00:00.000"/>
        <d v="2019-03-12T00:00:00.000"/>
        <d v="2021-02-16T00:00:00.000"/>
        <d v="2023-01-20T00:00:00.000"/>
        <d v="2016-05-04T00:00:00.000"/>
        <d v="2018-04-08T00:00:00.000"/>
        <d v="2020-03-12T00:00:00.000"/>
        <d v="2022-02-16T00:00:00.000"/>
        <d v="2017-05-04T00:00:00.000"/>
        <d v="2019-04-08T00:00:00.000"/>
        <d v="2021-03-12T00:00:00.000"/>
        <d v="2023-02-16T00:00:00.000"/>
        <d v="2018-05-04T00:00:00.000"/>
        <d v="2020-04-08T00:00:00.000"/>
        <d v="2019-05-04T00:00:00.000"/>
        <d v="2021-04-08T00:00:00.000"/>
        <d v="2023-03-12T00:00:00.000"/>
        <d v="2022-04-08T00:00:00.000"/>
        <d v="2021-05-04T00:00:00.000"/>
        <d v="2022-05-04T00:00:00.000"/>
        <d v="2023-05-04T00:00:00.000"/>
        <d v="2016-01-22T00:00:00.000"/>
        <d v="2017-01-22T00:00:00.000"/>
        <d v="2016-02-18T00:00:00.000"/>
        <d v="2018-01-22T00:00:00.000"/>
        <d v="2019-01-22T00:00:00.000"/>
        <d v="2016-03-14T00:00:00.000"/>
        <d v="2018-02-18T00:00:00.000"/>
        <d v="2020-01-22T00:00:00.000"/>
        <d v="2017-03-14T00:00:00.000"/>
        <d v="2019-02-18T00:00:00.000"/>
        <d v="2021-01-22T00:00:00.000"/>
        <d v="2018-03-14T00:00:00.000"/>
        <d v="2020-02-18T00:00:00.000"/>
        <d v="2017-04-10T00:00:00.000"/>
        <d v="2019-03-14T00:00:00.000"/>
        <d v="2021-02-18T00:00:00.000"/>
        <d v="2018-04-10T00:00:00.000"/>
        <d v="2019-04-10T00:00:00.000"/>
        <d v="2018-05-06T00:00:00.000"/>
        <d v="2020-04-10T00:00:00.000"/>
        <d v="2017-06-02T00:00:00.000"/>
        <d v="2019-05-06T00:00:00.000"/>
        <d v="2021-04-10T00:00:00.000"/>
        <d v="2023-03-14T00:00:00.000"/>
        <d v="2020-05-06T00:00:00.000"/>
        <d v="2022-04-10T00:00:00.000"/>
        <d v="2023-04-10T00:00:00.000"/>
        <d v="2020-06-02T00:00:00.000"/>
        <d v="2022-05-06T00:00:00.000"/>
        <d v="2021-06-02T00:00:00.000"/>
        <d v="2023-05-06T00:00:00.000"/>
        <d v="2016-02-20T00:00:00.000"/>
        <d v="2018-01-24T00:00:00.000"/>
        <d v="2017-02-20T00:00:00.000"/>
        <d v="2019-01-24T00:00:00.000"/>
        <d v="2016-03-16T00:00:00.000"/>
        <d v="2018-02-20T00:00:00.000"/>
        <d v="2020-01-24T00:00:00.000"/>
        <d v="2019-02-20T00:00:00.000"/>
        <d v="2018-03-16T00:00:00.000"/>
        <d v="2020-02-20T00:00:00.000"/>
        <d v="2017-04-12T00:00:00.000"/>
        <d v="2021-02-20T00:00:00.000"/>
        <d v="2023-01-24T00:00:00.000"/>
        <d v="2016-05-08T00:00:00.000"/>
        <d v="2018-04-12T00:00:00.000"/>
        <d v="2020-03-16T00:00:00.000"/>
        <d v="2022-02-20T00:00:00.000"/>
        <d v="2019-04-12T00:00:00.000"/>
        <d v="2021-03-16T00:00:00.000"/>
        <d v="2023-02-20T00:00:00.000"/>
        <d v="2016-06-04T00:00:00.000"/>
        <d v="2018-05-08T00:00:00.000"/>
        <d v="2020-04-12T00:00:00.000"/>
        <d v="2022-03-16T00:00:00.000"/>
        <d v="2019-05-08T00:00:00.000"/>
        <d v="2021-04-12T00:00:00.000"/>
        <d v="2018-06-04T00:00:00.000"/>
        <d v="2020-05-08T00:00:00.000"/>
        <d v="2022-04-12T00:00:00.000"/>
        <d v="2019-06-04T00:00:00.000"/>
        <d v="2021-05-08T00:00:00.000"/>
        <d v="2020-06-04T00:00:00.000"/>
        <d v="2021-06-04T00:00:00.000"/>
        <d v="2023-06-04T00:00:00.000"/>
        <d v="2016-01-26T00:00:00.000"/>
        <d v="2017-01-26T00:00:00.000"/>
        <d v="2018-01-26T00:00:00.000"/>
        <d v="2017-02-22T00:00:00.000"/>
        <d v="2016-03-18T00:00:00.000"/>
        <d v="2018-02-22T00:00:00.000"/>
        <d v="2020-01-26T00:00:00.000"/>
        <d v="2019-02-22T00:00:00.000"/>
        <d v="2021-01-26T00:00:00.000"/>
        <d v="2018-03-18T00:00:00.000"/>
        <d v="2020-02-22T00:00:00.000"/>
        <d v="2022-01-26T00:00:00.000"/>
        <d v="2017-04-14T00:00:00.000"/>
        <d v="2019-03-18T00:00:00.000"/>
        <d v="2023-01-26T00:00:00.000"/>
        <d v="2020-03-18T00:00:00.000"/>
        <d v="2019-04-14T00:00:00.000"/>
        <d v="2021-03-18T00:00:00.000"/>
        <d v="2023-02-22T00:00:00.000"/>
        <d v="2016-06-06T00:00:00.000"/>
        <d v="2018-05-10T00:00:00.000"/>
        <d v="2020-04-14T00:00:00.000"/>
        <d v="2022-03-18T00:00:00.000"/>
        <d v="2017-06-06T00:00:00.000"/>
        <d v="2019-05-10T00:00:00.000"/>
        <d v="2021-04-14T00:00:00.000"/>
        <d v="2016-07-02T00:00:00.000"/>
        <d v="2018-06-06T00:00:00.000"/>
        <d v="2022-04-14T00:00:00.000"/>
        <d v="2017-07-02T00:00:00.000"/>
        <d v="2019-06-06T00:00:00.000"/>
        <d v="2018-07-02T00:00:00.000"/>
        <d v="2020-06-06T00:00:00.000"/>
        <d v="2019-07-02T00:00:00.000"/>
        <d v="2023-05-10T00:00:00.000"/>
        <d v="2020-07-02T00:00:00.000"/>
        <d v="2022-06-06T00:00:00.000"/>
        <d v="2021-07-02T00:00:00.000"/>
        <d v="2023-07-02T00:00:00.000"/>
        <d v="2017-01-28T00:00:00.000"/>
        <d v="2016-02-24T00:00:00.000"/>
        <d v="2018-01-28T00:00:00.000"/>
        <d v="2019-01-28T00:00:00.000"/>
        <d v="2020-01-28T00:00:00.000"/>
        <d v="2019-02-24T00:00:00.000"/>
        <d v="2021-01-28T00:00:00.000"/>
        <d v="2018-03-20T00:00:00.000"/>
        <d v="2022-01-28T00:00:00.000"/>
        <d v="2017-04-16T00:00:00.000"/>
        <d v="2019-03-20T00:00:00.000"/>
        <d v="2021-02-24T00:00:00.000"/>
        <d v="2018-04-16T00:00:00.000"/>
        <d v="2020-03-20T00:00:00.000"/>
        <d v="2022-02-24T00:00:00.000"/>
        <d v="2017-05-12T00:00:00.000"/>
        <d v="2019-04-16T00:00:00.000"/>
        <d v="2021-03-20T00:00:00.000"/>
        <d v="2016-06-08T00:00:00.000"/>
        <d v="2020-04-16T00:00:00.000"/>
        <d v="2022-03-20T00:00:00.000"/>
        <d v="2017-06-08T00:00:00.000"/>
        <d v="2021-04-16T00:00:00.000"/>
        <d v="2023-03-20T00:00:00.000"/>
        <d v="2016-07-04T00:00:00.000"/>
        <d v="2018-06-08T00:00:00.000"/>
        <d v="2022-04-16T00:00:00.000"/>
        <d v="2017-07-04T00:00:00.000"/>
        <d v="2021-05-12T00:00:00.000"/>
        <d v="2023-04-16T00:00:00.000"/>
        <d v="2018-07-04T00:00:00.000"/>
        <d v="2020-06-08T00:00:00.000"/>
        <d v="2022-05-12T00:00:00.000"/>
        <d v="2019-07-04T00:00:00.000"/>
        <d v="2021-06-08T00:00:00.000"/>
        <d v="2022-07-04T00:00:00.000"/>
        <d v="2023-07-04T00:00:00.000"/>
        <d v="2017-01-30T00:00:00.000"/>
        <d v="2016-02-26T00:00:00.000"/>
        <d v="2018-01-30T00:00:00.000"/>
        <d v="2019-01-30T00:00:00.000"/>
        <d v="2016-03-22T00:00:00.000"/>
        <d v="2018-02-26T00:00:00.000"/>
        <d v="2020-01-30T00:00:00.000"/>
        <d v="2017-03-22T00:00:00.000"/>
        <d v="2019-02-26T00:00:00.000"/>
        <d v="2018-03-22T00:00:00.000"/>
        <d v="2020-02-26T00:00:00.000"/>
        <d v="2017-04-18T00:00:00.000"/>
        <d v="2019-03-22T00:00:00.000"/>
        <d v="2018-04-18T00:00:00.000"/>
        <d v="2020-03-22T00:00:00.000"/>
        <d v="2022-02-26T00:00:00.000"/>
        <d v="2017-05-14T00:00:00.000"/>
        <d v="2019-04-18T00:00:00.000"/>
        <d v="2021-03-22T00:00:00.000"/>
        <d v="2023-02-26T00:00:00.000"/>
        <d v="2018-05-14T00:00:00.000"/>
        <d v="2020-04-18T00:00:00.000"/>
        <d v="2022-03-22T00:00:00.000"/>
        <d v="2017-06-10T00:00:00.000"/>
        <d v="2019-05-14T00:00:00.000"/>
        <d v="2021-04-18T00:00:00.000"/>
        <d v="2023-03-22T00:00:00.000"/>
        <d v="2016-07-06T00:00:00.000"/>
        <d v="2020-05-14T00:00:00.000"/>
        <d v="2017-07-06T00:00:00.000"/>
        <d v="2019-06-10T00:00:00.000"/>
        <d v="2021-05-14T00:00:00.000"/>
        <d v="2023-04-18T00:00:00.000"/>
        <d v="2016-08-02T00:00:00.000"/>
        <d v="2018-07-06T00:00:00.000"/>
        <d v="2020-06-10T00:00:00.000"/>
        <s v="09.11.2023"/>
        <d v="2017-08-02T00:00:00.000"/>
        <d v="2021-06-10T00:00:00.000"/>
        <s v="13.01.2023"/>
        <d v="2018-08-02T00:00:00.000"/>
        <d v="2020-07-06T00:00:00.000"/>
        <d v="2022-06-10T00:00:00.000"/>
        <d v="2019-08-02T00:00:00.000"/>
        <d v="2021-07-06T00:00:00.000"/>
        <d v="2023-06-10T00:00:00.000"/>
        <d v="2020-08-02T00:00:00.000"/>
        <d v="2021-08-02T00:00:00.000"/>
        <d v="2022-08-02T00:00:00.000"/>
        <d v="2016-02-28T00:00:00.000"/>
        <d v="2017-02-28T00:00:00.000"/>
        <d v="2016-03-24T00:00:00.000"/>
        <d v="2018-02-28T00:00:00.000"/>
        <d v="2017-03-24T00:00:00.000"/>
        <d v="2019-02-28T00:00:00.000"/>
        <d v="2016-04-20T00:00:00.000"/>
        <d v="2020-02-28T00:00:00.000"/>
        <d v="2017-04-20T00:00:00.000"/>
        <d v="2019-03-24T00:00:00.000"/>
        <d v="2016-05-16T00:00:00.000"/>
        <d v="2018-04-20T00:00:00.000"/>
        <d v="2020-03-24T00:00:00.000"/>
        <d v="2022-02-28T00:00:00.000"/>
        <d v="2017-05-16T00:00:00.000"/>
        <d v="2019-04-20T00:00:00.000"/>
        <d v="2021-03-24T00:00:00.000"/>
        <d v="2016-06-12T00:00:00.000"/>
        <d v="2018-05-16T00:00:00.000"/>
        <d v="2020-04-20T00:00:00.000"/>
        <d v="2022-03-24T00:00:00.000"/>
        <d v="2017-06-12T00:00:00.000"/>
        <d v="2019-05-16T00:00:00.000"/>
        <d v="2021-04-20T00:00:00.000"/>
        <d v="2023-03-24T00:00:00.000"/>
        <d v="2016-07-08T00:00:00.000"/>
        <d v="2018-06-12T00:00:00.000"/>
        <d v="2022-04-20T00:00:00.000"/>
        <d v="2017-07-08T00:00:00.000"/>
        <d v="2021-05-16T00:00:00.000"/>
        <d v="2023-04-20T00:00:00.000"/>
        <d v="2016-08-04T00:00:00.000"/>
        <d v="2018-07-08T00:00:00.000"/>
        <d v="2020-06-12T00:00:00.000"/>
        <s v="29.11.2023"/>
        <d v="2017-08-04T00:00:00.000"/>
        <d v="2019-07-08T00:00:00.000"/>
        <d v="2023-05-16T00:00:00.000"/>
        <d v="2020-07-08T00:00:00.000"/>
        <d v="2022-06-12T00:00:00.000"/>
        <s v="09.11.2022"/>
        <s v="25.10.2023"/>
        <d v="2019-08-04T00:00:00.000"/>
        <d v="2021-07-08T00:00:00.000"/>
        <d v="2020-08-04T00:00:00.000"/>
        <d v="2022-07-08T00:00:00.000"/>
        <d v="2021-08-04T00:00:00.000"/>
        <d v="2023-07-08T00:00:00.000"/>
        <d v="2022-08-04T00:00:00.000"/>
        <d v="2023-08-04T00:00:00.000"/>
        <d v="2017-03-26T00:00:00.000"/>
        <d v="2016-04-22T00:00:00.000"/>
        <d v="2018-03-26T00:00:00.000"/>
        <d v="2017-04-22T00:00:00.000"/>
        <d v="2019-03-26T00:00:00.000"/>
        <d v="2016-05-18T00:00:00.000"/>
        <d v="2018-04-22T00:00:00.000"/>
        <d v="2020-03-26T00:00:00.000"/>
        <d v="2017-05-18T00:00:00.000"/>
        <d v="2019-04-22T00:00:00.000"/>
        <d v="2021-03-26T00:00:00.000"/>
        <d v="2018-05-18T00:00:00.000"/>
        <d v="2022-03-26T00:00:00.000"/>
        <d v="2017-06-14T00:00:00.000"/>
        <d v="2021-04-22T00:00:00.000"/>
        <d v="2023-03-26T00:00:00.000"/>
        <d v="2018-06-14T00:00:00.000"/>
        <d v="2017-07-10T00:00:00.000"/>
        <d v="2019-06-14T00:00:00.000"/>
        <d v="2021-05-18T00:00:00.000"/>
        <d v="2023-04-22T00:00:00.000"/>
        <d v="2016-08-06T00:00:00.000"/>
        <d v="2018-07-10T00:00:00.000"/>
        <d v="2020-06-14T00:00:00.000"/>
        <d v="2019-07-10T00:00:00.000"/>
        <d v="2021-06-14T00:00:00.000"/>
        <d v="2016-09-02T00:00:00.000"/>
        <d v="2018-08-06T00:00:00.000"/>
        <d v="2020-07-10T00:00:00.000"/>
        <d v="2022-06-14T00:00:00.000"/>
        <s v="05.12.2023"/>
        <s v="09.12.2022"/>
        <s v="29.11.2022"/>
        <d v="2019-08-06T00:00:00.000"/>
        <d v="2023-06-14T00:00:00.000"/>
        <s v="13.11.2023"/>
        <d v="2018-09-02T00:00:00.000"/>
        <d v="2020-08-06T00:00:00.000"/>
        <d v="2022-07-10T00:00:00.000"/>
        <s v="01.11.2023"/>
        <s v="25.10.2022"/>
        <d v="2019-09-02T00:00:00.000"/>
        <d v="2021-08-06T00:00:00.000"/>
        <d v="2023-07-10T00:00:00.000"/>
        <d v="2020-09-02T00:00:00.000"/>
        <d v="2022-08-06T00:00:00.000"/>
        <d v="2021-09-02T00:00:00.000"/>
        <d v="2023-08-06T00:00:00.000"/>
        <d v="2022-09-02T00:00:00.000"/>
        <d v="2017-03-28T00:00:00.000"/>
        <d v="2018-03-28T00:00:00.000"/>
        <d v="2017-04-24T00:00:00.000"/>
        <d v="2019-03-28T00:00:00.000"/>
        <d v="2018-04-24T00:00:00.000"/>
        <d v="2017-05-20T00:00:00.000"/>
        <d v="2019-04-24T00:00:00.000"/>
        <d v="2018-05-20T00:00:00.000"/>
        <d v="2022-03-28T00:00:00.000"/>
        <d v="2017-06-16T00:00:00.000"/>
        <d v="2019-05-20T00:00:00.000"/>
        <d v="2023-03-28T00:00:00.000"/>
        <d v="2016-07-12T00:00:00.000"/>
        <d v="2020-05-20T00:00:00.000"/>
        <d v="2017-07-12T00:00:00.000"/>
        <d v="2019-06-16T00:00:00.000"/>
        <d v="2021-05-20T00:00:00.000"/>
        <d v="2023-04-24T00:00:00.000"/>
        <d v="2016-08-08T00:00:00.000"/>
        <d v="2018-07-12T00:00:00.000"/>
        <d v="2020-06-16T00:00:00.000"/>
        <d v="2017-08-08T00:00:00.000"/>
        <d v="2019-07-12T00:00:00.000"/>
        <d v="2021-06-16T00:00:00.000"/>
        <d v="2023-05-20T00:00:00.000"/>
        <d v="2016-09-04T00:00:00.000"/>
        <d v="2018-08-08T00:00:00.000"/>
        <d v="2020-07-12T00:00:00.000"/>
        <s v="25.12.2023"/>
        <d v="2017-09-04T00:00:00.000"/>
        <d v="2019-08-08T00:00:00.000"/>
        <d v="2021-07-12T00:00:00.000"/>
        <d v="2018-09-04T00:00:00.000"/>
        <d v="2022-07-12T00:00:00.000"/>
        <s v="01.12.2023"/>
        <s v="05.12.2022"/>
        <s v="21.11.2023"/>
        <s v="25.11.2022"/>
        <d v="2019-09-04T00:00:00.000"/>
        <d v="2023-07-12T00:00:00.000"/>
        <d v="2020-09-04T00:00:00.000"/>
        <s v="01.11.2022"/>
        <d v="2021-09-04T00:00:00.000"/>
        <d v="2022-09-04T00:00:00.000"/>
        <d v="2023-09-04T00:00:00.000"/>
        <d v="2016-03-30T00:00:00.000"/>
        <d v="2017-03-30T00:00:00.000"/>
        <d v="2018-03-30T00:00:00.000"/>
        <d v="2017-04-26T00:00:00.000"/>
        <d v="2018-04-26T00:00:00.000"/>
        <d v="2020-03-30T00:00:00.000"/>
        <d v="2017-05-22T00:00:00.000"/>
        <d v="2019-04-26T00:00:00.000"/>
        <d v="2021-03-30T00:00:00.000"/>
        <d v="2016-06-18T00:00:00.000"/>
        <d v="2018-05-22T00:00:00.000"/>
        <d v="2020-04-26T00:00:00.000"/>
        <d v="2022-03-30T00:00:00.000"/>
        <d v="2019-05-22T00:00:00.000"/>
        <d v="2021-04-26T00:00:00.000"/>
        <d v="2023-03-30T00:00:00.000"/>
        <d v="2018-06-18T00:00:00.000"/>
        <d v="2022-04-26T00:00:00.000"/>
        <d v="2017-07-14T00:00:00.000"/>
        <d v="2019-06-18T00:00:00.000"/>
        <d v="2021-05-22T00:00:00.000"/>
        <d v="2023-04-26T00:00:00.000"/>
        <d v="2016-08-10T00:00:00.000"/>
        <d v="2020-06-18T00:00:00.000"/>
        <d v="2022-05-22T00:00:00.000"/>
        <d v="2017-08-10T00:00:00.000"/>
        <d v="2019-07-14T00:00:00.000"/>
        <d v="2021-06-18T00:00:00.000"/>
        <d v="2023-05-22T00:00:00.000"/>
        <d v="2016-09-06T00:00:00.000"/>
        <d v="2018-08-10T00:00:00.000"/>
        <d v="2020-07-14T00:00:00.000"/>
        <d v="2017-09-06T00:00:00.000"/>
        <d v="2021-07-14T00:00:00.000"/>
        <d v="2018-09-06T00:00:00.000"/>
        <d v="2020-08-10T00:00:00.000"/>
        <s v="21.12.2023"/>
        <d v="2017-10-02T00:00:00.000"/>
        <d v="2019-09-06T00:00:00.000"/>
        <d v="2021-08-10T00:00:00.000"/>
        <d v="2023-07-14T00:00:00.000"/>
        <s v="13.12.2022"/>
        <d v="2018-10-02T00:00:00.000"/>
        <d v="2022-08-10T00:00:00.000"/>
        <s v="01.12.2022"/>
        <s v="21.11.2022"/>
        <d v="2019-10-02T00:00:00.000"/>
        <d v="2021-09-06T00:00:00.000"/>
        <d v="2023-08-10T00:00:00.000"/>
        <d v="2020-10-02T00:00:00.000"/>
        <d v="2023-09-06T00:00:00.000"/>
        <d v="2023-10-02T00:00:00.000"/>
        <d v="2017-04-28T00:00:00.000"/>
        <d v="2018-04-28T00:00:00.000"/>
        <d v="2017-05-24T00:00:00.000"/>
        <d v="2019-04-28T00:00:00.000"/>
        <d v="2016-06-20T00:00:00.000"/>
        <d v="2018-05-24T00:00:00.000"/>
        <d v="2020-04-28T00:00:00.000"/>
        <d v="2017-06-20T00:00:00.000"/>
        <d v="2019-05-24T00:00:00.000"/>
        <d v="2016-07-16T00:00:00.000"/>
        <d v="2018-06-20T00:00:00.000"/>
        <d v="2020-05-24T00:00:00.000"/>
        <d v="2019-06-20T00:00:00.000"/>
        <d v="2021-05-24T00:00:00.000"/>
        <d v="2023-04-28T00:00:00.000"/>
        <d v="2016-08-12T00:00:00.000"/>
        <d v="2018-07-16T00:00:00.000"/>
        <d v="2022-05-24T00:00:00.000"/>
        <d v="2019-07-16T00:00:00.000"/>
        <d v="2021-06-20T00:00:00.000"/>
        <d v="2023-05-24T00:00:00.000"/>
        <d v="2016-09-08T00:00:00.000"/>
        <d v="2018-08-12T00:00:00.000"/>
        <d v="2020-07-16T00:00:00.000"/>
        <d v="2017-09-08T00:00:00.000"/>
        <d v="2019-08-12T00:00:00.000"/>
        <d v="2021-07-16T00:00:00.000"/>
        <d v="2020-08-12T00:00:00.000"/>
        <d v="2017-10-04T00:00:00.000"/>
        <d v="2019-09-08T00:00:00.000"/>
        <d v="2021-08-12T00:00:00.000"/>
        <d v="2018-10-04T00:00:00.000"/>
        <d v="2020-09-08T00:00:00.000"/>
        <d v="2022-08-12T00:00:00.000"/>
        <s v="21.12.2022"/>
        <d v="2019-10-04T00:00:00.000"/>
        <d v="2021-09-08T00:00:00.000"/>
        <d v="2020-10-04T00:00:00.000"/>
        <d v="2023-09-08T00:00:00.000"/>
        <d v="2022-10-04T00:00:00.000"/>
        <d v="2023-10-04T00:00:00.000"/>
        <d v="2016-04-30T00:00:00.000"/>
        <d v="2016-05-26T00:00:00.000"/>
        <d v="2018-04-30T00:00:00.000"/>
        <d v="2017-05-26T00:00:00.000"/>
        <d v="2019-04-30T00:00:00.000"/>
        <d v="2020-04-30T00:00:00.000"/>
        <d v="2017-06-22T00:00:00.000"/>
        <d v="2021-04-30T00:00:00.000"/>
        <d v="2016-07-18T00:00:00.000"/>
        <d v="2018-06-22T00:00:00.000"/>
        <d v="2020-05-26T00:00:00.000"/>
        <d v="2022-04-30T00:00:00.000"/>
        <d v="2017-07-18T00:00:00.000"/>
        <d v="2021-05-26T00:00:00.000"/>
        <d v="2016-08-14T00:00:00.000"/>
        <d v="2018-07-18T00:00:00.000"/>
        <d v="2020-06-22T00:00:00.000"/>
        <d v="2017-08-14T00:00:00.000"/>
        <d v="2019-07-18T00:00:00.000"/>
        <d v="2021-06-22T00:00:00.000"/>
        <d v="2018-08-14T00:00:00.000"/>
        <d v="2019-08-14T00:00:00.000"/>
        <d v="2023-06-22T00:00:00.000"/>
        <d v="2016-10-06T00:00:00.000"/>
        <d v="2018-09-10T00:00:00.000"/>
        <d v="2020-08-14T00:00:00.000"/>
        <d v="2017-10-06T00:00:00.000"/>
        <d v="2019-09-10T00:00:00.000"/>
        <d v="2021-08-14T00:00:00.000"/>
        <d v="2016-11-02T00:00:00.000"/>
        <d v="2020-09-10T00:00:00.000"/>
        <d v="2017-11-02T00:00:00.000"/>
        <d v="2019-10-06T00:00:00.000"/>
        <d v="2021-09-10T00:00:00.000"/>
        <d v="2023-08-14T00:00:00.000"/>
        <d v="2018-11-02T00:00:00.000"/>
        <d v="2020-10-06T00:00:00.000"/>
        <d v="2019-11-02T00:00:00.000"/>
        <d v="2023-09-10T00:00:00.000"/>
        <d v="2020-11-02T00:00:00.000"/>
        <d v="2022-10-06T00:00:00.000"/>
        <d v="2022-11-02T00:00:00.000"/>
        <d v="2016-05-28T00:00:00.000"/>
        <d v="2017-05-28T00:00:00.000"/>
        <d v="2016-06-24T00:00:00.000"/>
        <d v="2018-05-28T00:00:00.000"/>
        <d v="2019-05-28T00:00:00.000"/>
        <d v="2016-07-20T00:00:00.000"/>
        <d v="2018-06-24T00:00:00.000"/>
        <d v="2020-05-28T00:00:00.000"/>
        <d v="2017-07-20T00:00:00.000"/>
        <d v="2019-06-24T00:00:00.000"/>
        <d v="2021-05-28T00:00:00.000"/>
        <d v="2016-08-16T00:00:00.000"/>
        <d v="2018-07-20T00:00:00.000"/>
        <d v="2017-08-16T00:00:00.000"/>
        <d v="2019-07-20T00:00:00.000"/>
        <d v="2021-06-24T00:00:00.000"/>
        <d v="2016-09-12T00:00:00.000"/>
        <d v="2018-08-16T00:00:00.000"/>
        <d v="2020-07-20T00:00:00.000"/>
        <d v="2017-09-12T00:00:00.000"/>
        <d v="2021-07-20T00:00:00.000"/>
        <d v="2018-09-12T00:00:00.000"/>
        <d v="2020-08-16T00:00:00.000"/>
        <d v="2017-10-08T00:00:00.000"/>
        <d v="2019-09-12T00:00:00.000"/>
        <d v="2023-07-20T00:00:00.000"/>
        <d v="2018-10-08T00:00:00.000"/>
        <d v="2020-09-12T00:00:00.000"/>
        <d v="2022-08-16T00:00:00.000"/>
        <d v="2019-10-08T00:00:00.000"/>
        <d v="2021-09-12T00:00:00.000"/>
        <d v="2023-08-16T00:00:00.000"/>
        <d v="2020-10-08T00:00:00.000"/>
        <d v="2022-09-12T00:00:00.000"/>
        <d v="2019-11-04T00:00:00.000"/>
        <d v="2023-09-12T00:00:00.000"/>
        <d v="2020-11-04T00:00:00.000"/>
        <d v="2021-11-04T00:00:00.000"/>
        <d v="2023-10-08T00:00:00.000"/>
        <d v="2023-11-04T00:00:00.000"/>
        <d v="2016-05-30T00:00:00.000"/>
        <d v="2018-05-30T00:00:00.000"/>
        <d v="2017-06-26T00:00:00.000"/>
        <d v="2019-05-30T00:00:00.000"/>
        <d v="2016-07-22T00:00:00.000"/>
        <d v="2018-06-26T00:00:00.000"/>
        <d v="2017-07-22T00:00:00.000"/>
        <d v="2019-06-26T00:00:00.000"/>
        <d v="2016-08-18T00:00:00.000"/>
        <d v="2018-07-22T00:00:00.000"/>
        <d v="2020-06-26T00:00:00.000"/>
        <s v="25.09.2023"/>
        <d v="2017-08-18T00:00:00.000"/>
        <d v="2019-07-22T00:00:00.000"/>
        <d v="2021-06-26T00:00:00.000"/>
        <d v="2023-05-30T00:00:00.000"/>
        <d v="2016-09-14T00:00:00.000"/>
        <d v="2017-09-14T00:00:00.000"/>
        <d v="2019-08-18T00:00:00.000"/>
        <d v="2021-07-22T00:00:00.000"/>
        <d v="2023-06-26T00:00:00.000"/>
        <d v="2016-10-10T00:00:00.000"/>
        <d v="2018-09-14T00:00:00.000"/>
        <d v="2020-08-18T00:00:00.000"/>
        <d v="2017-10-10T00:00:00.000"/>
        <d v="2016-11-06T00:00:00.000"/>
        <d v="2018-10-10T00:00:00.000"/>
        <d v="2020-09-14T00:00:00.000"/>
        <d v="2017-11-06T00:00:00.000"/>
        <d v="2019-10-10T00:00:00.000"/>
        <d v="2016-12-02T00:00:00.000"/>
        <d v="2018-11-06T00:00:00.000"/>
        <d v="2020-10-10T00:00:00.000"/>
        <d v="2022-09-14T00:00:00.000"/>
        <d v="2017-12-02T00:00:00.000"/>
        <d v="2019-11-06T00:00:00.000"/>
        <d v="2021-10-10T00:00:00.000"/>
        <d v="2023-09-14T00:00:00.000"/>
        <d v="2018-12-02T00:00:00.000"/>
        <d v="2020-11-06T00:00:00.000"/>
        <d v="2022-10-10T00:00:00.000"/>
        <d v="2019-12-02T00:00:00.000"/>
        <d v="2021-11-06T00:00:00.000"/>
        <d v="2023-10-10T00:00:00.000"/>
        <d v="2020-12-02T00:00:00.000"/>
        <d v="2022-11-06T00:00:00.000"/>
        <d v="2021-12-02T00:00:00.000"/>
        <d v="2022-12-02T00:00:00.000"/>
        <d v="2023-12-02T00:00:00.000"/>
        <d v="2010-06-28T00:00:00.000"/>
        <d v="2016-06-28T00:00:00.000"/>
        <d v="2017-06-28T00:00:00.000"/>
        <d v="2016-07-24T00:00:00.000"/>
        <d v="2017-07-24T00:00:00.000"/>
        <d v="2019-06-28T00:00:00.000"/>
        <d v="2018-07-24T00:00:00.000"/>
        <d v="2019-07-24T00:00:00.000"/>
        <d v="2021-06-28T00:00:00.000"/>
        <d v="2018-08-20T00:00:00.000"/>
        <d v="2020-07-24T00:00:00.000"/>
        <d v="2022-06-28T00:00:00.000"/>
        <d v="2019-08-20T00:00:00.000"/>
        <d v="2023-06-28T00:00:00.000"/>
        <d v="2018-09-16T00:00:00.000"/>
        <d v="2020-08-20T00:00:00.000"/>
        <d v="2017-10-12T00:00:00.000"/>
        <d v="2019-09-16T00:00:00.000"/>
        <d v="2023-07-24T00:00:00.000"/>
        <d v="2018-10-12T00:00:00.000"/>
        <d v="2020-09-16T00:00:00.000"/>
        <d v="2022-08-20T00:00:00.000"/>
        <d v="2017-11-08T00:00:00.000"/>
        <d v="2019-10-12T00:00:00.000"/>
        <d v="2021-09-16T00:00:00.000"/>
        <d v="2016-12-04T00:00:00.000"/>
        <d v="2018-11-08T00:00:00.000"/>
        <d v="2020-10-12T00:00:00.000"/>
        <d v="2017-12-04T00:00:00.000"/>
        <d v="2019-11-08T00:00:00.000"/>
        <d v="2023-09-16T00:00:00.000"/>
        <d v="2018-12-04T00:00:00.000"/>
        <d v="2020-11-08T00:00:00.000"/>
        <d v="2022-10-12T00:00:00.000"/>
        <d v="2019-12-04T00:00:00.000"/>
        <d v="2021-11-08T00:00:00.000"/>
        <d v="2023-10-12T00:00:00.000"/>
        <d v="2020-12-04T00:00:00.000"/>
        <d v="2021-12-04T00:00:00.000"/>
        <d v="2016-06-30T00:00:00.000"/>
        <d v="2017-06-30T00:00:00.000"/>
        <d v="2016-07-26T00:00:00.000"/>
        <d v="2017-07-26T00:00:00.000"/>
        <d v="2019-06-30T00:00:00.000"/>
        <d v="2016-08-22T00:00:00.000"/>
        <d v="2018-07-26T00:00:00.000"/>
        <d v="2020-06-30T00:00:00.000"/>
        <d v="2017-08-22T00:00:00.000"/>
        <d v="2019-07-26T00:00:00.000"/>
        <d v="2021-06-30T00:00:00.000"/>
        <d v="2018-08-22T00:00:00.000"/>
        <d v="2020-07-26T00:00:00.000"/>
        <d v="2017-09-18T00:00:00.000"/>
        <d v="2019-08-22T00:00:00.000"/>
        <d v="2021-07-26T00:00:00.000"/>
        <d v="2023-06-30T00:00:00.000"/>
        <d v="2016-10-14T00:00:00.000"/>
        <d v="2018-09-18T00:00:00.000"/>
        <d v="2020-08-22T00:00:00.000"/>
        <d v="2019-09-18T00:00:00.000"/>
        <d v="2021-08-22T00:00:00.000"/>
        <d v="2023-07-26T00:00:00.000"/>
        <d v="2016-11-10T00:00:00.000"/>
        <d v="2018-10-14T00:00:00.000"/>
        <d v="2020-09-18T00:00:00.000"/>
        <d v="2022-08-22T00:00:00.000"/>
        <d v="2017-11-10T00:00:00.000"/>
        <d v="2019-10-14T00:00:00.000"/>
        <d v="2016-12-06T00:00:00.000"/>
        <d v="2018-11-10T00:00:00.000"/>
        <d v="2020-10-14T00:00:00.000"/>
        <d v="2022-09-18T00:00:00.000"/>
        <d v="2017-12-06T00:00:00.000"/>
        <d v="2019-11-10T00:00:00.000"/>
        <d v="2023-09-18T00:00:00.000"/>
        <d v="2018-12-06T00:00:00.000"/>
        <d v="2020-11-10T00:00:00.000"/>
        <d v="2022-10-14T00:00:00.000"/>
        <d v="2019-12-06T00:00:00.000"/>
        <d v="2021-11-10T00:00:00.000"/>
        <d v="2020-12-06T00:00:00.000"/>
        <d v="2021-12-06T00:00:00.000"/>
        <d v="2016-07-28T00:00:00.000"/>
        <d v="2017-07-28T00:00:00.000"/>
        <d v="2016-08-24T00:00:00.000"/>
        <d v="2017-08-24T00:00:00.000"/>
        <d v="2019-07-28T00:00:00.000"/>
        <d v="2020-07-28T00:00:00.000"/>
        <d v="2017-09-20T00:00:00.000"/>
        <d v="2019-08-24T00:00:00.000"/>
        <d v="2021-07-28T00:00:00.000"/>
        <d v="2018-09-20T00:00:00.000"/>
        <d v="2020-08-24T00:00:00.000"/>
        <d v="2017-10-16T00:00:00.000"/>
        <d v="2019-09-20T00:00:00.000"/>
        <d v="2016-11-12T00:00:00.000"/>
        <d v="2020-09-20T00:00:00.000"/>
        <d v="2022-08-24T00:00:00.000"/>
        <d v="2019-10-16T00:00:00.000"/>
        <d v="2021-09-20T00:00:00.000"/>
        <d v="2020-10-16T00:00:00.000"/>
        <d v="2017-12-08T00:00:00.000"/>
        <d v="2019-11-12T00:00:00.000"/>
        <d v="2021-10-16T00:00:00.000"/>
        <d v="2020-11-12T00:00:00.000"/>
        <d v="2019-12-08T00:00:00.000"/>
        <d v="2021-11-12T00:00:00.000"/>
        <d v="2023-10-16T00:00:00.000"/>
        <d v="2020-12-08T00:00:00.000"/>
        <d v="2022-11-12T00:00:00.000"/>
        <d v="2016-07-30T00:00:00.000"/>
        <d v="2016-08-26T00:00:00.000"/>
        <d v="2019-07-30T00:00:00.000"/>
        <d v="2016-09-22T00:00:00.000"/>
        <d v="2020-07-30T00:00:00.000"/>
        <d v="2017-09-22T00:00:00.000"/>
        <d v="2016-10-18T00:00:00.000"/>
        <d v="2020-08-26T00:00:00.000"/>
        <d v="2017-10-18T00:00:00.000"/>
        <d v="2019-09-22T00:00:00.000"/>
        <d v="2021-08-26T00:00:00.000"/>
        <d v="2023-07-30T00:00:00.000"/>
        <d v="2016-11-14T00:00:00.000"/>
        <d v="2018-10-18T00:00:00.000"/>
        <d v="2020-09-22T00:00:00.000"/>
        <d v="2022-08-26T00:00:00.000"/>
        <d v="2017-11-14T00:00:00.000"/>
        <d v="2019-10-18T00:00:00.000"/>
        <d v="2018-11-14T00:00:00.000"/>
        <d v="2020-10-18T00:00:00.000"/>
        <d v="2022-09-22T00:00:00.000"/>
        <d v="2019-11-14T00:00:00.000"/>
        <d v="2018-12-10T00:00:00.000"/>
        <d v="2022-10-18T00:00:00.000"/>
        <d v="2019-12-10T00:00:00.000"/>
        <d v="2021-11-14T00:00:00.000"/>
        <d v="2023-10-18T00:00:00.000"/>
        <d v="2020-12-10T00:00:00.000"/>
        <d v="2022-11-14T00:00:00.000"/>
        <d v="2022-12-10T00:00:00.000"/>
        <d v="2023-12-10T00:00:00.000"/>
        <d v="2016-08-28T00:00:00.000"/>
        <d v="2017-08-28T00:00:00.000"/>
        <d v="2018-08-28T00:00:00.000"/>
        <d v="2019-08-28T00:00:00.000"/>
        <d v="2016-10-20T00:00:00.000"/>
        <d v="2018-09-24T00:00:00.000"/>
        <d v="2020-08-28T00:00:00.000"/>
        <d v="2017-10-20T00:00:00.000"/>
        <d v="2019-09-24T00:00:00.000"/>
        <d v="2016-11-16T00:00:00.000"/>
        <d v="2020-09-24T00:00:00.000"/>
        <d v="2017-11-16T00:00:00.000"/>
        <d v="2019-10-20T00:00:00.000"/>
        <d v="2023-08-28T00:00:00.000"/>
        <d v="2016-12-12T00:00:00.000"/>
        <d v="2018-11-16T00:00:00.000"/>
        <d v="2020-10-20T00:00:00.000"/>
        <d v="2022-09-24T00:00:00.000"/>
        <d v="2018-12-12T00:00:00.000"/>
        <d v="2020-11-16T00:00:00.000"/>
        <d v="2019-12-12T00:00:00.000"/>
        <d v="2021-11-16T00:00:00.000"/>
        <d v="2023-10-20T00:00:00.000"/>
        <d v="2021-12-12T00:00:00.000"/>
        <d v="2023-11-16T00:00:00.000"/>
        <d v="2016-08-30T00:00:00.000"/>
        <d v="2017-08-30T00:00:00.000"/>
        <d v="2016-09-26T00:00:00.000"/>
        <d v="2018-08-30T00:00:00.000"/>
        <d v="2017-09-26T00:00:00.000"/>
        <d v="2019-08-30T00:00:00.000"/>
        <d v="2018-09-26T00:00:00.000"/>
        <d v="2017-10-22T00:00:00.000"/>
        <d v="2019-09-26T00:00:00.000"/>
        <d v="2021-08-30T00:00:00.000"/>
        <d v="2016-11-18T00:00:00.000"/>
        <d v="2018-10-22T00:00:00.000"/>
        <d v="2017-11-18T00:00:00.000"/>
        <d v="2019-10-22T00:00:00.000"/>
        <d v="2021-09-26T00:00:00.000"/>
        <d v="2016-12-14T00:00:00.000"/>
        <d v="2018-11-18T00:00:00.000"/>
        <d v="2020-10-22T00:00:00.000"/>
        <d v="2017-12-14T00:00:00.000"/>
        <d v="2019-11-18T00:00:00.000"/>
        <d v="2018-12-14T00:00:00.000"/>
        <d v="2020-11-18T00:00:00.000"/>
        <d v="2022-10-22T00:00:00.000"/>
        <d v="2019-12-14T00:00:00.000"/>
        <d v="2021-11-18T00:00:00.000"/>
        <d v="2020-12-14T00:00:00.000"/>
        <d v="2021-12-14T00:00:00.000"/>
        <d v="2022-12-14T00:00:00.000"/>
        <d v="2023-12-14T00:00:00.000"/>
        <d v="2017-09-28T00:00:00.000"/>
        <d v="2016-10-24T00:00:00.000"/>
        <d v="2018-09-28T00:00:00.000"/>
        <d v="2017-10-24T00:00:00.000"/>
        <d v="2018-10-24T00:00:00.000"/>
        <d v="2020-09-28T00:00:00.000"/>
        <d v="2017-11-20T00:00:00.000"/>
        <d v="2019-10-24T00:00:00.000"/>
        <d v="2021-09-28T00:00:00.000"/>
        <d v="2016-12-16T00:00:00.000"/>
        <d v="2018-11-20T00:00:00.000"/>
        <d v="2020-10-24T00:00:00.000"/>
        <d v="2019-11-20T00:00:00.000"/>
        <d v="2021-10-24T00:00:00.000"/>
        <d v="2018-12-16T00:00:00.000"/>
        <d v="2020-11-20T00:00:00.000"/>
        <d v="2022-10-24T00:00:00.000"/>
        <d v="2019-12-16T00:00:00.000"/>
        <d v="2023-10-24T00:00:00.000"/>
        <d v="2020-12-16T00:00:00.000"/>
        <d v="2022-11-20T00:00:00.000"/>
        <d v="2021-12-16T00:00:00.000"/>
        <d v="2022-12-16T00:00:00.000"/>
        <d v="2023-12-16T00:00:00.000"/>
        <d v="2016-09-30T00:00:00.000"/>
        <d v="2017-09-30T00:00:00.000"/>
        <d v="2018-09-30T00:00:00.000"/>
        <d v="2017-10-26T00:00:00.000"/>
        <d v="2019-09-30T00:00:00.000"/>
        <d v="2016-11-22T00:00:00.000"/>
        <d v="2018-10-26T00:00:00.000"/>
        <d v="2020-09-30T00:00:00.000"/>
        <d v="2017-11-22T00:00:00.000"/>
        <d v="2019-10-26T00:00:00.000"/>
        <d v="2016-12-18T00:00:00.000"/>
        <d v="2018-11-22T00:00:00.000"/>
        <d v="2020-10-26T00:00:00.000"/>
        <d v="2017-12-18T00:00:00.000"/>
        <d v="2019-11-22T00:00:00.000"/>
        <d v="2018-12-18T00:00:00.000"/>
        <d v="2019-12-18T00:00:00.000"/>
        <d v="2021-11-22T00:00:00.000"/>
        <d v="2023-10-26T00:00:00.000"/>
        <d v="2020-12-18T00:00:00.000"/>
        <d v="2021-12-18T00:00:00.000"/>
        <d v="2022-12-18T00:00:00.000"/>
        <s v="06.11.2023"/>
        <d v="2016-11-24T00:00:00.000"/>
        <d v="2018-10-28T00:00:00.000"/>
        <d v="2017-11-24T00:00:00.000"/>
        <d v="2019-10-28T00:00:00.000"/>
        <d v="2020-10-28T00:00:00.000"/>
        <d v="2017-12-20T00:00:00.000"/>
        <d v="2019-11-24T00:00:00.000"/>
        <d v="2018-12-20T00:00:00.000"/>
        <d v="2020-11-24T00:00:00.000"/>
        <d v="2019-12-20T00:00:00.000"/>
        <d v="2020-12-20T00:00:00.000"/>
        <d v="2021-12-20T00:00:00.000"/>
        <d v="2021-01-01T00:00:00.000"/>
        <d v="2022-01-01T00:00:00.000"/>
        <d v="2023-01-01T00:00:00.000"/>
        <s v="18.12.2023"/>
        <s v="06.12.2023"/>
        <s v="14.11.2023"/>
        <s v="18.11.2022"/>
        <s v="02.11.2023"/>
        <s v="26.10.2022"/>
        <d v="2017-10-30T00:00:00.000"/>
        <d v="2016-11-26T00:00:00.000"/>
        <d v="2019-10-30T00:00:00.000"/>
        <d v="2016-12-22T00:00:00.000"/>
        <d v="2018-11-26T00:00:00.000"/>
        <d v="2020-10-30T00:00:00.000"/>
        <d v="2017-12-22T00:00:00.000"/>
        <d v="2019-11-26T00:00:00.000"/>
        <d v="2020-11-26T00:00:00.000"/>
        <d v="2022-10-30T00:00:00.000"/>
        <d v="2021-11-26T00:00:00.000"/>
        <d v="2020-12-22T00:00:00.000"/>
        <d v="2022-11-26T00:00:00.000"/>
        <d v="2023-11-26T00:00:00.000"/>
        <d v="2018-01-03T00:00:00.000"/>
        <d v="2023-01-03T00:00:00.000"/>
        <s v="10.03.2023"/>
        <s v="06.12.2022"/>
        <s v="22.11.2023"/>
        <s v="10.11.2023"/>
        <s v="30.10.2023"/>
        <d v="2016-11-28T00:00:00.000"/>
        <d v="2017-11-28T00:00:00.000"/>
        <d v="2016-12-24T00:00:00.000"/>
        <d v="2018-11-28T00:00:00.000"/>
        <d v="2017-12-24T00:00:00.000"/>
        <d v="2019-11-28T00:00:00.000"/>
        <d v="2018-12-24T00:00:00.000"/>
        <d v="2019-12-24T00:00:00.000"/>
        <d v="2020-12-24T00:00:00.000"/>
        <d v="2021-12-24T00:00:00.000"/>
        <d v="2016-02-01T00:00:00.000"/>
        <d v="2017-02-01T00:00:00.000"/>
        <d v="2018-02-01T00:00:00.000"/>
        <d v="2020-01-05T00:00:00.000"/>
        <d v="2019-02-01T00:00:00.000"/>
        <d v="2020-02-01T00:00:00.000"/>
        <d v="2022-01-05T00:00:00.000"/>
        <d v="2021-02-01T00:00:00.000"/>
        <d v="2023-02-01T00:00:00.000"/>
        <s v="22.12.2023"/>
        <s v="30.11.2023"/>
        <d v="2016-11-30T00:00:00.000"/>
        <s v="22.11.2022"/>
        <d v="2017-11-30T00:00:00.000"/>
        <s v="10.11.2022"/>
        <d v="2016-12-26T00:00:00.000"/>
        <d v="2018-11-30T00:00:00.000"/>
        <d v="2017-12-26T00:00:00.000"/>
        <d v="2019-11-30T00:00:00.000"/>
        <d v="2018-12-26T00:00:00.000"/>
        <d v="2020-11-30T00:00:00.000"/>
        <d v="2019-12-26T00:00:00.000"/>
        <d v="2021-11-30T00:00:00.000"/>
        <d v="2020-12-26T00:00:00.000"/>
        <d v="2021-12-26T00:00:00.000"/>
        <d v="2022-12-26T00:00:00.000"/>
        <d v="2023-12-26T00:00:00.000"/>
        <d v="2017-01-07T00:00:00.000"/>
        <d v="2017-02-03T00:00:00.000"/>
        <d v="2019-02-03T00:00:00.000"/>
        <d v="2021-01-07T00:00:00.000"/>
        <d v="2020-02-03T00:00:00.000"/>
        <d v="2022-01-07T00:00:00.000"/>
        <d v="2021-02-03T00:00:00.000"/>
        <d v="2023-01-07T00:00:00.000"/>
        <d v="2022-02-03T00:00:00.000"/>
        <s v="22.12.2022"/>
        <s v="30.11.2022"/>
        <d v="2016-12-28T00:00:00.000"/>
        <d v="2017-12-28T00:00:00.000"/>
        <d v="2018-12-28T00:00:00.000"/>
        <d v="2019-12-28T00:00:00.000"/>
        <d v="2020-12-28T00:00:00.000"/>
        <d v="2022-12-28T00:00:00.000"/>
        <d v="2018-01-09T00:00:00.000"/>
        <d v="2019-01-09T00:00:00.000"/>
        <d v="2016-03-01T00:00:00.000"/>
        <d v="2018-02-05T00:00:00.000"/>
        <d v="2020-01-09T00:00:00.000"/>
        <d v="2017-03-01T00:00:00.000"/>
        <d v="2019-02-05T00:00:00.000"/>
        <d v="2018-03-01T00:00:00.000"/>
        <d v="2020-02-05T00:00:00.000"/>
        <d v="2019-03-01T00:00:00.000"/>
        <d v="2021-02-05T00:00:00.000"/>
        <d v="2023-01-09T00:00:00.000"/>
        <d v="2022-02-05T00:00:00.000"/>
        <d v="2022-03-01T00:00:00.000"/>
        <d v="2023-03-01T00:00:00.000"/>
        <d v="2016-12-30T00:00:00.000"/>
        <d v="2017-12-30T00:00:00.000"/>
        <d v="2018-12-30T00:00:00.000"/>
        <d v="2019-12-30T00:00:00.000"/>
        <d v="2020-12-30T00:00:00.000"/>
        <d v="2021-12-30T00:00:00.000"/>
        <d v="2022-12-30T00:00:00.000"/>
        <d v="2023-12-30T00:00:00.000"/>
        <d v="2017-01-11T00:00:00.000"/>
        <d v="2018-01-11T00:00:00.000"/>
        <d v="2017-02-07T00:00:00.000"/>
        <d v="2019-01-11T00:00:00.000"/>
        <d v="2018-02-07T00:00:00.000"/>
        <d v="2020-01-11T00:00:00.000"/>
        <d v="2019-02-07T00:00:00.000"/>
        <d v="2021-01-11T00:00:00.000"/>
        <d v="2020-02-07T00:00:00.000"/>
        <d v="2019-03-03T00:00:00.000"/>
        <d v="2021-02-07T00:00:00.000"/>
        <d v="2023-01-11T00:00:00.000"/>
        <d v="2020-03-03T00:00:00.000"/>
        <d v="2022-02-07T00:00:00.000"/>
        <d v="2022-03-03T00:00:00.000"/>
        <d v="2016-01-13T00:00:00.000"/>
        <d v="2017-01-13T00:00:00.000"/>
        <d v="2017-02-09T00:00:00.000"/>
        <d v="2019-01-13T00:00:00.000"/>
        <d v="2018-02-09T00:00:00.000"/>
        <d v="2020-01-13T00:00:00.000"/>
        <d v="2017-03-05T00:00:00.000"/>
        <d v="2021-01-13T00:00:00.000"/>
        <d v="2018-03-05T00:00:00.000"/>
        <d v="2020-02-09T00:00:00.000"/>
        <d v="2022-01-13T00:00:00.000"/>
        <d v="2017-04-01T00:00:00.000"/>
        <d v="2019-03-05T00:00:00.000"/>
        <d v="2021-02-09T00:00:00.000"/>
        <d v="2018-04-01T00:00:00.000"/>
        <d v="2020-03-05T00:00:00.000"/>
        <d v="2019-04-01T00:00:00.000"/>
        <d v="2020-04-01T00:00:00.000"/>
        <d v="2022-03-05T00:00:00.000"/>
        <d v="2021-04-01T00:00:00.000"/>
        <d v="2022-04-01T00:00:00.000"/>
        <d v="2023-04-01T00:00:00.000"/>
        <s v="26.09.2023"/>
        <d v="2016-01-15T00:00:00.000"/>
        <d v="2017-01-15T00:00:00.000"/>
        <d v="2018-01-15T00:00:00.000"/>
        <d v="2019-01-15T00:00:00.000"/>
        <d v="2018-02-11T00:00:00.000"/>
        <d v="2020-01-15T00:00:00.000"/>
        <d v="2019-02-11T00:00:00.000"/>
        <d v="2021-01-15T00:00:00.000"/>
        <d v="2016-04-03T00:00:00.000"/>
        <d v="2018-03-07T00:00:00.000"/>
        <d v="2020-02-11T00:00:00.000"/>
        <d v="2022-01-15T00:00:00.000"/>
        <d v="2017-04-03T00:00:00.000"/>
        <d v="2021-02-11T00:00:00.000"/>
        <d v="2018-04-03T00:00:00.000"/>
        <d v="2022-02-11T00:00:00.000"/>
        <d v="2019-04-03T00:00:00.000"/>
        <d v="2021-03-07T00:00:00.000"/>
        <d v="2023-02-11T00:00:00.000"/>
        <d v="2021-04-03T00:00:00.000"/>
        <d v="2023-03-07T00:00:00.000"/>
        <d v="2022-04-03T00:00:00.000"/>
        <d v="2017-01-17T00:00:00.000"/>
        <d v="2018-01-17T00:00:00.000"/>
        <d v="2017-02-13T00:00:00.000"/>
        <d v="2019-01-17T00:00:00.000"/>
        <d v="2016-03-09T00:00:00.000"/>
        <d v="2018-02-13T00:00:00.000"/>
        <d v="2020-01-17T00:00:00.000"/>
        <d v="2019-02-13T00:00:00.000"/>
        <d v="2021-01-17T00:00:00.000"/>
        <d v="2018-03-09T00:00:00.000"/>
        <d v="2020-02-13T00:00:00.000"/>
        <d v="2022-01-17T00:00:00.000"/>
        <d v="2017-04-05T00:00:00.000"/>
        <d v="2021-02-13T00:00:00.000"/>
        <d v="2023-01-17T00:00:00.000"/>
        <d v="2016-05-01T00:00:00.000"/>
        <d v="2018-04-05T00:00:00.000"/>
        <d v="2020-03-09T00:00:00.000"/>
        <d v="2019-04-05T00:00:00.000"/>
        <d v="2021-03-09T00:00:00.000"/>
        <d v="2023-02-13T00:00:00.000"/>
        <d v="2020-04-05T00:00:00.000"/>
        <d v="2022-03-09T00:00:00.000"/>
        <d v="2021-04-05T00:00:00.000"/>
        <d v="2023-03-09T00:00:00.000"/>
        <d v="2020-05-01T00:00:00.000"/>
        <d v="2022-04-05T00:00:00.000"/>
        <d v="2021-05-01T00:00:00.000"/>
        <d v="2023-04-05T00:00:00.000"/>
        <d v="2022-05-01T00:00:00.000"/>
        <d v="2016-01-19T00:00:00.000"/>
        <d v="2017-01-19T00:00:00.000"/>
        <d v="2018-01-19T00:00:00.000"/>
        <d v="2017-02-15T00:00:00.000"/>
        <d v="2018-02-15T00:00:00.000"/>
        <d v="2019-02-15T00:00:00.000"/>
        <d v="2021-01-19T00:00:00.000"/>
        <d v="2016-04-07T00:00:00.000"/>
        <d v="2020-02-15T00:00:00.000"/>
        <d v="2022-01-19T00:00:00.000"/>
        <d v="2017-04-07T00:00:00.000"/>
        <d v="2019-03-11T00:00:00.000"/>
        <d v="2021-02-15T00:00:00.000"/>
        <d v="2020-03-11T00:00:00.000"/>
        <d v="2017-05-03T00:00:00.000"/>
        <d v="2019-04-07T00:00:00.000"/>
        <d v="2021-03-11T00:00:00.000"/>
        <d v="2023-02-15T00:00:00.000"/>
        <d v="2018-05-03T00:00:00.000"/>
        <d v="2020-04-07T00:00:00.000"/>
        <d v="2022-03-11T00:00:00.000"/>
        <d v="2019-05-03T00:00:00.000"/>
        <d v="2021-04-07T00:00:00.000"/>
        <d v="2022-04-07T00:00:00.000"/>
        <d v="2021-05-03T00:00:00.000"/>
        <d v="2022-05-03T00:00:00.000"/>
        <d v="2016-01-21T00:00:00.000"/>
        <d v="2016-02-17T00:00:00.000"/>
        <d v="2018-01-21T00:00:00.000"/>
        <d v="2017-02-17T00:00:00.000"/>
        <d v="2019-01-21T00:00:00.000"/>
        <d v="2020-01-21T00:00:00.000"/>
        <d v="2019-02-17T00:00:00.000"/>
        <d v="2021-01-21T00:00:00.000"/>
        <d v="2016-04-09T00:00:00.000"/>
        <d v="2020-02-17T00:00:00.000"/>
        <d v="2022-01-21T00:00:00.000"/>
        <d v="2019-03-13T00:00:00.000"/>
        <d v="2021-02-17T00:00:00.000"/>
        <d v="2016-05-05T00:00:00.000"/>
        <d v="2018-04-09T00:00:00.000"/>
        <d v="2020-03-13T00:00:00.000"/>
        <d v="2017-05-05T00:00:00.000"/>
        <d v="2019-04-09T00:00:00.000"/>
        <d v="2021-03-13T00:00:00.000"/>
        <d v="2023-02-17T00:00:00.000"/>
        <d v="2020-04-09T00:00:00.000"/>
        <d v="2017-06-01T00:00:00.000"/>
        <d v="2021-04-09T00:00:00.000"/>
        <d v="2023-03-13T00:00:00.000"/>
        <d v="2018-06-01T00:00:00.000"/>
        <d v="2020-05-05T00:00:00.000"/>
        <d v="2022-04-09T00:00:00.000"/>
        <d v="2021-05-05T00:00:00.000"/>
        <d v="2020-06-01T00:00:00.000"/>
        <d v="2022-05-05T00:00:00.000"/>
        <d v="2021-06-01T00:00:00.000"/>
        <d v="2023-05-05T00:00:00.000"/>
        <d v="2023-06-01T00:00:00.000"/>
        <d v="2016-02-19T00:00:00.000"/>
        <d v="2018-01-23T00:00:00.000"/>
        <d v="2019-01-23T00:00:00.000"/>
        <d v="2016-03-15T00:00:00.000"/>
        <d v="2018-02-19T00:00:00.000"/>
        <d v="2020-01-23T00:00:00.000"/>
        <d v="2019-02-19T00:00:00.000"/>
        <d v="2021-01-23T00:00:00.000"/>
        <d v="2016-04-11T00:00:00.000"/>
        <d v="2018-03-15T00:00:00.000"/>
        <d v="2020-02-19T00:00:00.000"/>
        <d v="2017-04-11T00:00:00.000"/>
        <d v="2019-03-15T00:00:00.000"/>
        <d v="2021-02-19T00:00:00.000"/>
        <d v="2023-01-23T00:00:00.000"/>
        <d v="2018-04-11T00:00:00.000"/>
        <d v="2020-03-15T00:00:00.000"/>
        <d v="2022-02-19T00:00:00.000"/>
        <d v="2019-04-11T00:00:00.000"/>
        <d v="2021-03-15T00:00:00.000"/>
        <d v="2023-02-19T00:00:00.000"/>
        <d v="2016-06-03T00:00:00.000"/>
        <d v="2018-05-07T00:00:00.000"/>
        <d v="2020-04-11T00:00:00.000"/>
        <d v="2019-05-07T00:00:00.000"/>
        <d v="2021-04-11T00:00:00.000"/>
        <d v="2023-03-15T00:00:00.000"/>
        <d v="2018-06-03T00:00:00.000"/>
        <d v="2020-05-07T00:00:00.000"/>
        <d v="2022-04-11T00:00:00.000"/>
        <d v="2019-06-03T00:00:00.000"/>
        <d v="2021-05-07T00:00:00.000"/>
        <d v="2020-06-03T00:00:00.000"/>
        <d v="2022-05-07T00:00:00.000"/>
        <d v="2021-06-03T00:00:00.000"/>
        <d v="2022-06-03T00:00:00.000"/>
        <d v="2023-06-03T00:00:00.000"/>
        <d v="2016-01-25T00:00:00.000"/>
        <d v="2017-01-25T00:00:00.000"/>
        <d v="2018-01-25T00:00:00.000"/>
        <d v="2017-02-21T00:00:00.000"/>
        <d v="2019-01-25T00:00:00.000"/>
        <d v="2016-03-17T00:00:00.000"/>
        <d v="2018-02-21T00:00:00.000"/>
        <d v="2020-01-25T00:00:00.000"/>
        <d v="2019-02-21T00:00:00.000"/>
        <d v="2021-01-25T00:00:00.000"/>
        <d v="2020-02-21T00:00:00.000"/>
        <d v="2017-04-13T00:00:00.000"/>
        <d v="2019-03-17T00:00:00.000"/>
        <d v="2021-02-21T00:00:00.000"/>
        <d v="2023-01-25T00:00:00.000"/>
        <d v="2018-04-13T00:00:00.000"/>
        <d v="2020-03-17T00:00:00.000"/>
        <d v="2022-02-21T00:00:00.000"/>
        <d v="2017-05-09T00:00:00.000"/>
        <d v="2021-03-17T00:00:00.000"/>
        <d v="2016-06-05T00:00:00.000"/>
        <d v="2020-04-13T00:00:00.000"/>
        <d v="2022-03-17T00:00:00.000"/>
        <d v="2017-06-05T00:00:00.000"/>
        <d v="2021-04-13T00:00:00.000"/>
        <d v="2023-03-17T00:00:00.000"/>
        <d v="2016-07-01T00:00:00.000"/>
        <d v="2018-06-05T00:00:00.000"/>
        <d v="2020-05-09T00:00:00.000"/>
        <d v="2022-04-13T00:00:00.000"/>
        <d v="2017-07-01T00:00:00.000"/>
        <d v="2019-06-05T00:00:00.000"/>
        <d v="2023-04-13T00:00:00.000"/>
        <d v="2018-07-01T00:00:00.000"/>
        <d v="2020-06-05T00:00:00.000"/>
        <d v="2019-07-01T00:00:00.000"/>
        <d v="2021-06-05T00:00:00.000"/>
        <d v="2021-07-01T00:00:00.000"/>
        <d v="2023-06-05T00:00:00.000"/>
        <d v="2022-07-01T00:00:00.000"/>
        <d v="2023-07-01T00:00:00.000"/>
        <d v="2016-01-27T00:00:00.000"/>
        <d v="2017-01-27T00:00:00.000"/>
        <d v="2016-02-23T00:00:00.000"/>
        <d v="2019-01-27T00:00:00.000"/>
        <d v="2016-03-19T00:00:00.000"/>
        <d v="2020-01-27T00:00:00.000"/>
        <d v="2017-03-19T00:00:00.000"/>
        <d v="2021-01-27T00:00:00.000"/>
        <d v="2016-04-15T00:00:00.000"/>
        <d v="2018-03-19T00:00:00.000"/>
        <d v="2020-02-23T00:00:00.000"/>
        <d v="2022-01-27T00:00:00.000"/>
        <d v="2019-03-19T00:00:00.000"/>
        <d v="2021-02-23T00:00:00.000"/>
        <d v="2018-04-15T00:00:00.000"/>
        <d v="2020-03-19T00:00:00.000"/>
        <d v="2022-02-23T00:00:00.000"/>
        <d v="2017-05-11T00:00:00.000"/>
        <d v="2021-03-19T00:00:00.000"/>
        <d v="2016-06-07T00:00:00.000"/>
        <d v="2018-05-11T00:00:00.000"/>
        <d v="2020-04-15T00:00:00.000"/>
        <d v="2022-03-19T00:00:00.000"/>
        <d v="2017-06-07T00:00:00.000"/>
        <d v="2021-04-15T00:00:00.000"/>
        <d v="2023-03-19T00:00:00.000"/>
        <d v="2016-07-03T00:00:00.000"/>
        <d v="2018-06-07T00:00:00.000"/>
        <d v="2022-04-15T00:00:00.000"/>
        <d v="2017-07-03T00:00:00.000"/>
        <d v="2019-06-07T00:00:00.000"/>
        <d v="2021-05-11T00:00:00.000"/>
        <d v="2018-07-03T00:00:00.000"/>
        <d v="2020-06-07T00:00:00.000"/>
        <d v="2022-05-11T00:00:00.000"/>
        <d v="2019-07-03T00:00:00.000"/>
        <d v="2021-06-07T00:00:00.000"/>
        <d v="2020-07-03T00:00:00.000"/>
        <d v="2022-06-07T00:00:00.000"/>
        <d v="2021-07-03T00:00:00.000"/>
        <d v="2023-06-07T00:00:00.000"/>
        <d v="2023-07-03T00:00:00.000"/>
        <d v="2016-01-29T00:00:00.000"/>
        <d v="2017-01-29T00:00:00.000"/>
        <d v="2019-01-29T00:00:00.000"/>
        <d v="2016-03-21T00:00:00.000"/>
        <d v="2020-01-29T00:00:00.000"/>
        <d v="2017-03-21T00:00:00.000"/>
        <d v="2019-02-25T00:00:00.000"/>
        <d v="2021-01-29T00:00:00.000"/>
        <d v="2018-03-21T00:00:00.000"/>
        <d v="2020-02-25T00:00:00.000"/>
        <d v="2017-04-17T00:00:00.000"/>
        <d v="2019-03-21T00:00:00.000"/>
        <d v="2021-02-25T00:00:00.000"/>
        <d v="2018-04-17T00:00:00.000"/>
        <d v="2020-03-21T00:00:00.000"/>
        <d v="2019-04-17T00:00:00.000"/>
        <d v="2021-03-21T00:00:00.000"/>
        <d v="2016-06-09T00:00:00.000"/>
        <d v="2018-05-13T00:00:00.000"/>
        <d v="2020-04-17T00:00:00.000"/>
        <d v="2022-03-21T00:00:00.000"/>
        <d v="2017-06-09T00:00:00.000"/>
        <d v="2019-05-13T00:00:00.000"/>
        <d v="2021-04-17T00:00:00.000"/>
        <d v="2023-03-21T00:00:00.000"/>
        <d v="2016-07-05T00:00:00.000"/>
        <d v="2018-06-09T00:00:00.000"/>
        <d v="2022-04-17T00:00:00.000"/>
        <d v="2017-07-05T00:00:00.000"/>
        <d v="2021-05-13T00:00:00.000"/>
        <d v="2023-04-17T00:00:00.000"/>
        <d v="2016-08-01T00:00:00.000"/>
        <d v="2018-07-05T00:00:00.000"/>
        <d v="2020-06-09T00:00:00.000"/>
        <d v="2022-05-13T00:00:00.000"/>
        <d v="2017-08-01T00:00:00.000"/>
        <d v="2019-07-05T00:00:00.000"/>
        <d v="2021-06-09T00:00:00.000"/>
        <d v="2023-05-13T00:00:00.000"/>
        <d v="2018-08-01T00:00:00.000"/>
        <d v="2022-06-09T00:00:00.000"/>
        <d v="2019-08-01T00:00:00.000"/>
        <d v="2021-07-05T00:00:00.000"/>
        <d v="2017-01-31T00:00:00.000"/>
        <d v="2018-01-31T00:00:00.000"/>
        <d v="2017-02-27T00:00:00.000"/>
        <d v="2019-01-31T00:00:00.000"/>
        <d v="2018-02-27T00:00:00.000"/>
        <d v="2020-01-31T00:00:00.000"/>
        <d v="2019-02-27T00:00:00.000"/>
        <d v="2021-01-31T00:00:00.000"/>
        <d v="2016-04-19T00:00:00.000"/>
        <d v="2018-03-23T00:00:00.000"/>
        <d v="2020-02-27T00:00:00.000"/>
        <d v="2022-01-31T00:00:00.000"/>
        <d v="2017-04-19T00:00:00.000"/>
        <d v="2018-04-19T00:00:00.000"/>
        <d v="2020-03-23T00:00:00.000"/>
        <d v="2022-02-27T00:00:00.000"/>
        <d v="2017-05-15T00:00:00.000"/>
        <d v="2019-04-19T00:00:00.000"/>
        <d v="2021-03-23T00:00:00.000"/>
        <d v="2018-05-15T00:00:00.000"/>
        <d v="2020-04-19T00:00:00.000"/>
        <d v="2022-03-23T00:00:00.000"/>
        <d v="2019-05-15T00:00:00.000"/>
        <d v="2021-04-19T00:00:00.000"/>
        <d v="2016-07-07T00:00:00.000"/>
        <d v="2022-04-19T00:00:00.000"/>
        <d v="2017-07-07T00:00:00.000"/>
        <d v="2019-06-11T00:00:00.000"/>
        <d v="2021-05-15T00:00:00.000"/>
        <d v="2023-04-19T00:00:00.000"/>
        <d v="2016-08-03T00:00:00.000"/>
        <d v="2020-06-11T00:00:00.000"/>
        <d v="2022-05-15T00:00:00.000"/>
        <d v="2017-08-03T00:00:00.000"/>
        <d v="2019-07-07T00:00:00.000"/>
        <d v="2023-05-15T00:00:00.000"/>
        <s v="07.11.2023"/>
        <s v="27.10.2023"/>
        <d v="2018-08-03T00:00:00.000"/>
        <d v="2020-07-07T00:00:00.000"/>
        <d v="2022-06-11T00:00:00.000"/>
        <d v="2019-08-03T00:00:00.000"/>
        <d v="2021-07-07T00:00:00.000"/>
        <d v="2020-08-03T00:00:00.000"/>
        <d v="2022-07-07T00:00:00.000"/>
        <d v="2021-08-03T00:00:00.000"/>
        <d v="2022-08-03T00:00:00.000"/>
        <d v="2016-02-29T00:00:00.000"/>
        <d v="2018-03-25T00:00:00.000"/>
        <d v="2017-04-21T00:00:00.000"/>
        <d v="2019-03-25T00:00:00.000"/>
        <d v="2020-03-25T00:00:00.000"/>
        <d v="2017-05-17T00:00:00.000"/>
        <d v="2019-04-21T00:00:00.000"/>
        <d v="2021-03-25T00:00:00.000"/>
        <d v="2016-06-13T00:00:00.000"/>
        <d v="2018-05-17T00:00:00.000"/>
        <d v="2022-03-25T00:00:00.000"/>
        <d v="2017-06-13T00:00:00.000"/>
        <d v="2019-05-17T00:00:00.000"/>
        <d v="2021-04-21T00:00:00.000"/>
        <d v="2023-03-25T00:00:00.000"/>
        <d v="2016-07-09T00:00:00.000"/>
        <d v="2018-06-13T00:00:00.000"/>
        <d v="2019-06-13T00:00:00.000"/>
        <d v="2021-05-17T00:00:00.000"/>
        <d v="2023-04-21T00:00:00.000"/>
        <d v="2016-08-05T00:00:00.000"/>
        <d v="2018-07-09T00:00:00.000"/>
        <d v="2019-07-09T00:00:00.000"/>
        <d v="2021-06-13T00:00:00.000"/>
        <s v="07.12.2023"/>
        <s v="27.11.2023"/>
        <d v="2016-09-01T00:00:00.000"/>
        <d v="2020-07-09T00:00:00.000"/>
        <d v="2022-06-13T00:00:00.000"/>
        <d v="2017-09-01T00:00:00.000"/>
        <d v="2019-08-05T00:00:00.000"/>
        <d v="2021-07-09T00:00:00.000"/>
        <d v="2023-06-13T00:00:00.000"/>
        <s v="07.11.2022"/>
        <d v="2020-08-05T00:00:00.000"/>
        <d v="2022-07-09T00:00:00.000"/>
        <d v="2019-09-01T00:00:00.000"/>
        <d v="2021-08-05T00:00:00.000"/>
        <d v="2020-09-01T00:00:00.000"/>
        <d v="2021-09-01T00:00:00.000"/>
        <d v="2022-09-01T00:00:00.000"/>
        <d v="2023-09-01T00:00:00.000"/>
        <d v="2016-03-27T00:00:00.000"/>
        <d v="2017-03-27T00:00:00.000"/>
        <d v="2018-03-27T00:00:00.000"/>
        <d v="2017-04-23T00:00:00.000"/>
        <d v="2019-03-27T00:00:00.000"/>
        <d v="2016-05-19T00:00:00.000"/>
        <d v="2018-04-23T00:00:00.000"/>
        <d v="2020-03-27T00:00:00.000"/>
        <d v="2017-05-19T00:00:00.000"/>
        <d v="2019-04-23T00:00:00.000"/>
        <d v="2021-03-27T00:00:00.000"/>
        <d v="2016-06-15T00:00:00.000"/>
        <d v="2020-04-23T00:00:00.000"/>
        <d v="2022-03-27T00:00:00.000"/>
        <d v="2017-06-15T00:00:00.000"/>
        <d v="2019-05-19T00:00:00.000"/>
        <d v="2023-03-27T00:00:00.000"/>
        <d v="2016-07-11T00:00:00.000"/>
        <d v="2018-06-15T00:00:00.000"/>
        <d v="2022-04-23T00:00:00.000"/>
        <d v="2017-07-11T00:00:00.000"/>
        <d v="2021-05-19T00:00:00.000"/>
        <d v="2016-08-07T00:00:00.000"/>
        <d v="2018-07-11T00:00:00.000"/>
        <d v="2020-06-15T00:00:00.000"/>
        <d v="2022-05-19T00:00:00.000"/>
        <d v="2017-08-07T00:00:00.000"/>
        <d v="2021-06-15T00:00:00.000"/>
        <d v="2023-05-19T00:00:00.000"/>
        <s v="27.12.2023"/>
        <d v="2016-09-03T00:00:00.000"/>
        <d v="2018-08-07T00:00:00.000"/>
        <s v="11.03.2023"/>
        <d v="2019-08-07T00:00:00.000"/>
        <d v="2023-06-15T00:00:00.000"/>
        <s v="07.12.2022"/>
        <s v="23.11.2023"/>
        <d v="2018-09-03T00:00:00.000"/>
        <d v="2020-08-07T00:00:00.000"/>
        <d v="2022-07-11T00:00:00.000"/>
        <s v="31.10.2023"/>
        <d v="2019-09-03T00:00:00.000"/>
        <d v="2021-08-07T00:00:00.000"/>
        <d v="2023-07-11T00:00:00.000"/>
        <d v="2020-09-03T00:00:00.000"/>
        <d v="2021-09-03T00:00:00.000"/>
        <d v="2023-08-07T00:00:00.000"/>
        <d v="2022-09-03T00:00:00.000"/>
        <d v="2016-03-29T00:00:00.000"/>
        <d v="2017-03-29T00:00:00.000"/>
        <d v="2018-03-29T00:00:00.000"/>
        <d v="2017-04-25T00:00:00.000"/>
        <d v="2019-03-29T00:00:00.000"/>
        <d v="2018-04-25T00:00:00.000"/>
        <d v="2020-03-29T00:00:00.000"/>
        <d v="2017-05-21T00:00:00.000"/>
        <d v="2019-04-25T00:00:00.000"/>
        <d v="2021-03-29T00:00:00.000"/>
        <d v="2018-05-21T00:00:00.000"/>
        <d v="2017-06-17T00:00:00.000"/>
        <d v="2019-05-21T00:00:00.000"/>
        <d v="2016-07-13T00:00:00.000"/>
        <d v="2020-05-21T00:00:00.000"/>
        <d v="2022-04-25T00:00:00.000"/>
        <d v="2017-07-13T00:00:00.000"/>
        <d v="2019-06-17T00:00:00.000"/>
        <d v="2021-05-21T00:00:00.000"/>
        <d v="2023-04-25T00:00:00.000"/>
        <d v="2016-08-09T00:00:00.000"/>
        <d v="2018-07-13T00:00:00.000"/>
        <d v="2020-06-17T00:00:00.000"/>
        <d v="2017-08-09T00:00:00.000"/>
        <d v="2021-06-17T00:00:00.000"/>
        <d v="2023-05-21T00:00:00.000"/>
        <d v="2016-09-05T00:00:00.000"/>
        <d v="2018-08-09T00:00:00.000"/>
        <d v="2020-07-13T00:00:00.000"/>
        <d v="2022-06-17T00:00:00.000"/>
        <d v="2017-09-05T00:00:00.000"/>
        <d v="2019-08-09T00:00:00.000"/>
        <d v="2021-07-13T00:00:00.000"/>
        <d v="2018-09-05T00:00:00.000"/>
        <d v="2020-08-09T00:00:00.000"/>
        <d v="2022-07-13T00:00:00.000"/>
        <s v="11.12.2023"/>
        <d v="2017-10-01T00:00:00.000"/>
        <d v="2019-09-05T00:00:00.000"/>
        <d v="2021-08-09T00:00:00.000"/>
        <d v="2023-07-13T00:00:00.000"/>
        <s v="23.11.2022"/>
        <d v="2018-10-01T00:00:00.000"/>
        <d v="2020-09-05T00:00:00.000"/>
        <d v="2022-08-09T00:00:00.000"/>
        <s v="11.11.2022"/>
        <s v="31.10.2022"/>
        <d v="2019-10-01T00:00:00.000"/>
        <d v="2020-10-01T00:00:00.000"/>
        <d v="2022-09-05T00:00:00.000"/>
        <d v="2023-09-05T00:00:00.000"/>
        <d v="2016-03-31T00:00:00.000"/>
        <d v="2017-03-31T00:00:00.000"/>
        <d v="2017-04-27T00:00:00.000"/>
        <d v="2019-03-31T00:00:00.000"/>
        <d v="2016-05-23T00:00:00.000"/>
        <d v="2018-04-27T00:00:00.000"/>
        <d v="2020-03-31T00:00:00.000"/>
        <d v="2017-05-23T00:00:00.000"/>
        <d v="2021-03-31T00:00:00.000"/>
        <d v="2016-06-19T00:00:00.000"/>
        <d v="2018-05-23T00:00:00.000"/>
        <d v="2020-04-27T00:00:00.000"/>
        <d v="2017-06-19T00:00:00.000"/>
        <d v="2019-05-23T00:00:00.000"/>
        <d v="2021-04-27T00:00:00.000"/>
        <d v="2023-03-31T00:00:00.000"/>
        <d v="2016-07-15T00:00:00.000"/>
        <d v="2018-06-19T00:00:00.000"/>
        <d v="2020-05-23T00:00:00.000"/>
        <d v="2022-04-27T00:00:00.000"/>
        <d v="2019-06-19T00:00:00.000"/>
        <d v="2021-05-23T00:00:00.000"/>
        <d v="2023-04-27T00:00:00.000"/>
        <d v="2016-08-11T00:00:00.000"/>
        <d v="2018-07-15T00:00:00.000"/>
        <d v="2020-06-19T00:00:00.000"/>
        <d v="2022-05-23T00:00:00.000"/>
        <d v="2017-08-11T00:00:00.000"/>
        <d v="2019-07-15T00:00:00.000"/>
        <d v="2021-06-19T00:00:00.000"/>
        <d v="2023-05-23T00:00:00.000"/>
        <d v="2016-09-07T00:00:00.000"/>
        <d v="2018-08-11T00:00:00.000"/>
        <d v="2020-07-15T00:00:00.000"/>
        <d v="2017-09-07T00:00:00.000"/>
        <d v="2021-07-15T00:00:00.000"/>
        <d v="2023-06-19T00:00:00.000"/>
        <d v="2016-10-03T00:00:00.000"/>
        <d v="2018-09-07T00:00:00.000"/>
        <d v="2020-08-11T00:00:00.000"/>
        <d v="2022-07-15T00:00:00.000"/>
        <d v="2017-10-03T00:00:00.000"/>
        <d v="2021-08-11T00:00:00.000"/>
        <d v="2018-10-03T00:00:00.000"/>
        <d v="2020-09-07T00:00:00.000"/>
        <d v="2022-08-11T00:00:00.000"/>
        <d v="2019-10-03T00:00:00.000"/>
        <d v="2022-09-07T00:00:00.000"/>
        <d v="2023-09-07T00:00:00.000"/>
        <d v="2023-10-03T00:00:00.000"/>
        <d v="2016-04-29T00:00:00.000"/>
        <d v="2017-04-29T00:00:00.000"/>
        <d v="2016-05-25T00:00:00.000"/>
        <d v="2017-05-25T00:00:00.000"/>
        <d v="2019-04-29T00:00:00.000"/>
        <d v="2018-05-25T00:00:00.000"/>
        <d v="2020-04-29T00:00:00.000"/>
        <d v="2017-06-21T00:00:00.000"/>
        <d v="2019-05-25T00:00:00.000"/>
        <d v="2016-07-17T00:00:00.000"/>
        <d v="2018-06-21T00:00:00.000"/>
        <d v="2020-05-25T00:00:00.000"/>
        <d v="2022-04-29T00:00:00.000"/>
        <d v="2017-07-17T00:00:00.000"/>
        <d v="2019-06-21T00:00:00.000"/>
        <d v="2021-05-25T00:00:00.000"/>
        <d v="2023-04-29T00:00:00.000"/>
        <d v="2016-08-13T00:00:00.000"/>
        <d v="2018-07-17T00:00:00.000"/>
        <d v="2020-06-21T00:00:00.000"/>
        <d v="2019-07-17T00:00:00.000"/>
        <d v="2021-06-21T00:00:00.000"/>
        <d v="2023-05-25T00:00:00.000"/>
        <s v="27.06.2022"/>
        <d v="2016-09-09T00:00:00.000"/>
        <d v="2018-08-13T00:00:00.000"/>
        <d v="2020-07-17T00:00:00.000"/>
        <d v="2022-06-21T00:00:00.000"/>
        <d v="2019-08-13T00:00:00.000"/>
        <d v="2021-07-17T00:00:00.000"/>
        <d v="2018-09-09T00:00:00.000"/>
        <d v="2020-08-13T00:00:00.000"/>
        <d v="2022-07-17T00:00:00.000"/>
        <d v="2017-10-05T00:00:00.000"/>
        <d v="2021-08-13T00:00:00.000"/>
        <d v="2023-07-17T00:00:00.000"/>
        <d v="2018-10-05T00:00:00.000"/>
        <d v="2020-09-09T00:00:00.000"/>
        <d v="2022-08-13T00:00:00.000"/>
        <d v="2017-11-01T00:00:00.000"/>
        <d v="2019-10-05T00:00:00.000"/>
        <d v="2023-08-13T00:00:00.000"/>
        <d v="2018-11-01T00:00:00.000"/>
        <d v="2020-10-05T00:00:00.000"/>
        <d v="2022-09-09T00:00:00.000"/>
        <d v="2019-11-01T00:00:00.000"/>
        <d v="2023-09-09T00:00:00.000"/>
        <d v="2020-11-01T00:00:00.000"/>
        <d v="2022-10-05T00:00:00.000"/>
        <d v="2021-11-01T00:00:00.000"/>
        <d v="2016-05-27T00:00:00.000"/>
        <d v="2016-06-23T00:00:00.000"/>
        <d v="2018-05-27T00:00:00.000"/>
        <d v="2017-06-23T00:00:00.000"/>
        <d v="2019-05-27T00:00:00.000"/>
        <d v="2016-07-19T00:00:00.000"/>
        <d v="2017-07-19T00:00:00.000"/>
        <d v="2019-06-23T00:00:00.000"/>
        <d v="2021-05-27T00:00:00.000"/>
        <d v="2016-08-15T00:00:00.000"/>
        <d v="2018-07-19T00:00:00.000"/>
        <d v="2020-06-23T00:00:00.000"/>
        <d v="2017-08-15T00:00:00.000"/>
        <d v="2019-07-19T00:00:00.000"/>
        <d v="2021-06-23T00:00:00.000"/>
        <d v="2018-08-15T00:00:00.000"/>
        <d v="2020-07-19T00:00:00.000"/>
        <d v="2017-09-11T00:00:00.000"/>
        <d v="2019-08-15T00:00:00.000"/>
        <d v="2021-07-19T00:00:00.000"/>
        <d v="2016-10-07T00:00:00.000"/>
        <d v="2018-09-11T00:00:00.000"/>
        <d v="2020-08-15T00:00:00.000"/>
        <d v="2019-09-11T00:00:00.000"/>
        <d v="2023-07-19T00:00:00.000"/>
        <d v="2016-11-03T00:00:00.000"/>
        <d v="2018-10-07T00:00:00.000"/>
        <d v="2020-09-11T00:00:00.000"/>
        <d v="2022-08-15T00:00:00.000"/>
        <d v="2017-11-03T00:00:00.000"/>
        <d v="2019-10-07T00:00:00.000"/>
        <d v="2021-09-11T00:00:00.000"/>
        <d v="2023-08-15T00:00:00.000"/>
        <d v="2020-10-07T00:00:00.000"/>
        <d v="2023-09-11T00:00:00.000"/>
        <d v="2020-11-03T00:00:00.000"/>
        <d v="2022-10-07T00:00:00.000"/>
        <d v="2021-11-03T00:00:00.000"/>
        <d v="2022-11-03T00:00:00.000"/>
        <d v="2023-11-03T00:00:00.000"/>
        <d v="2016-05-29T00:00:00.000"/>
        <d v="2017-05-29T00:00:00.000"/>
        <d v="2018-05-29T00:00:00.000"/>
        <d v="2017-06-25T00:00:00.000"/>
        <d v="2019-05-29T00:00:00.000"/>
        <d v="2016-07-21T00:00:00.000"/>
        <d v="2018-06-25T00:00:00.000"/>
        <d v="2020-05-29T00:00:00.000"/>
        <d v="2017-07-21T00:00:00.000"/>
        <d v="2019-06-25T00:00:00.000"/>
        <d v="2021-05-29T00:00:00.000"/>
        <s v="27.09.2023"/>
        <d v="2016-08-17T00:00:00.000"/>
        <d v="2020-06-25T00:00:00.000"/>
        <d v="2017-08-17T00:00:00.000"/>
        <d v="2019-07-21T00:00:00.000"/>
        <d v="2021-06-25T00:00:00.000"/>
        <d v="2023-05-29T00:00:00.000"/>
        <d v="2016-09-13T00:00:00.000"/>
        <d v="2018-08-17T00:00:00.000"/>
        <d v="2020-07-21T00:00:00.000"/>
        <d v="2022-06-25T00:00:00.000"/>
        <d v="2017-09-13T00:00:00.000"/>
        <d v="2019-08-17T00:00:00.000"/>
        <d v="2021-07-21T00:00:00.000"/>
        <d v="2023-06-25T00:00:00.000"/>
        <d v="2018-09-13T00:00:00.000"/>
        <d v="2020-08-17T00:00:00.000"/>
        <d v="2022-07-21T00:00:00.000"/>
        <d v="2017-10-09T00:00:00.000"/>
        <d v="2019-09-13T00:00:00.000"/>
        <d v="2023-07-21T00:00:00.000"/>
        <d v="2016-11-05T00:00:00.000"/>
        <d v="2018-10-09T00:00:00.000"/>
        <d v="2020-09-13T00:00:00.000"/>
        <d v="2022-08-17T00:00:00.000"/>
        <d v="2019-10-09T00:00:00.000"/>
        <d v="2023-08-17T00:00:00.000"/>
        <d v="2016-12-01T00:00:00.000"/>
        <d v="2020-10-09T00:00:00.000"/>
        <d v="2022-09-13T00:00:00.000"/>
        <d v="2017-12-01T00:00:00.000"/>
        <d v="2019-11-05T00:00:00.000"/>
        <d v="2023-09-13T00:00:00.000"/>
        <d v="2018-12-01T00:00:00.000"/>
        <d v="2020-11-05T00:00:00.000"/>
        <d v="2019-12-01T00:00:00.000"/>
        <d v="2021-11-05T00:00:00.000"/>
        <d v="2023-10-09T00:00:00.000"/>
        <d v="2020-12-01T00:00:00.000"/>
        <d v="2022-11-05T00:00:00.000"/>
        <d v="2017-05-31T00:00:00.000"/>
        <d v="2016-06-27T00:00:00.000"/>
        <d v="2018-05-31T00:00:00.000"/>
        <d v="2017-06-27T00:00:00.000"/>
        <d v="2019-05-31T00:00:00.000"/>
        <d v="2016-07-23T00:00:00.000"/>
        <d v="2018-06-27T00:00:00.000"/>
        <d v="2020-05-31T00:00:00.000"/>
        <d v="2019-06-27T00:00:00.000"/>
        <d v="2021-05-31T00:00:00.000"/>
        <d v="2016-08-19T00:00:00.000"/>
        <d v="2018-07-23T00:00:00.000"/>
        <d v="2020-06-27T00:00:00.000"/>
        <d v="2017-08-19T00:00:00.000"/>
        <d v="2019-07-23T00:00:00.000"/>
        <d v="2023-05-31T00:00:00.000"/>
        <d v="2016-09-15T00:00:00.000"/>
        <d v="2018-08-19T00:00:00.000"/>
        <d v="2020-07-23T00:00:00.000"/>
        <d v="2022-06-27T00:00:00.000"/>
        <d v="2017-09-15T00:00:00.000"/>
        <d v="2019-08-19T00:00:00.000"/>
        <d v="2021-07-23T00:00:00.000"/>
        <d v="2016-10-11T00:00:00.000"/>
        <d v="2020-08-19T00:00:00.000"/>
        <d v="2017-10-11T00:00:00.000"/>
        <d v="2019-09-15T00:00:00.000"/>
        <d v="2023-07-23T00:00:00.000"/>
        <d v="2016-11-07T00:00:00.000"/>
        <d v="2018-10-11T00:00:00.000"/>
        <d v="2020-09-15T00:00:00.000"/>
        <d v="2022-08-19T00:00:00.000"/>
        <d v="2017-11-07T00:00:00.000"/>
        <d v="2019-10-11T00:00:00.000"/>
        <d v="2021-09-15T00:00:00.000"/>
        <d v="2016-12-03T00:00:00.000"/>
        <d v="2018-11-07T00:00:00.000"/>
        <d v="2020-10-11T00:00:00.000"/>
        <d v="2022-09-15T00:00:00.000"/>
        <d v="2019-11-07T00:00:00.000"/>
        <d v="2023-09-15T00:00:00.000"/>
        <d v="2018-12-03T00:00:00.000"/>
        <d v="2020-11-07T00:00:00.000"/>
        <d v="2022-10-11T00:00:00.000"/>
        <d v="2019-12-03T00:00:00.000"/>
        <d v="2021-11-07T00:00:00.000"/>
        <d v="2023-10-11T00:00:00.000"/>
        <d v="2020-12-03T00:00:00.000"/>
        <d v="2021-12-03T00:00:00.000"/>
        <d v="2022-12-03T00:00:00.000"/>
        <d v="2023-12-03T00:00:00.000"/>
        <d v="2016-06-29T00:00:00.000"/>
        <d v="2017-06-29T00:00:00.000"/>
        <d v="2016-07-25T00:00:00.000"/>
        <d v="2018-06-29T00:00:00.000"/>
        <d v="2017-07-25T00:00:00.000"/>
        <d v="2018-07-25T00:00:00.000"/>
        <d v="2020-06-29T00:00:00.000"/>
        <d v="2017-08-21T00:00:00.000"/>
        <d v="2019-07-25T00:00:00.000"/>
        <d v="2021-06-29T00:00:00.000"/>
        <d v="2016-09-17T00:00:00.000"/>
        <d v="2018-08-21T00:00:00.000"/>
        <d v="2022-06-29T00:00:00.000"/>
        <d v="2019-08-21T00:00:00.000"/>
        <d v="2021-07-25T00:00:00.000"/>
        <d v="2023-06-29T00:00:00.000"/>
        <d v="2016-10-13T00:00:00.000"/>
        <d v="2018-09-17T00:00:00.000"/>
        <d v="2020-08-21T00:00:00.000"/>
        <d v="2017-10-13T00:00:00.000"/>
        <d v="2019-09-17T00:00:00.000"/>
        <d v="2021-08-21T00:00:00.000"/>
        <d v="2023-07-25T00:00:00.000"/>
        <d v="2016-11-09T00:00:00.000"/>
        <d v="2020-09-17T00:00:00.000"/>
        <d v="2017-11-09T00:00:00.000"/>
        <d v="2019-10-13T00:00:00.000"/>
        <d v="2023-08-21T00:00:00.000"/>
        <d v="2016-12-05T00:00:00.000"/>
        <d v="2018-11-09T00:00:00.000"/>
        <d v="2022-09-17T00:00:00.000"/>
        <d v="2017-12-05T00:00:00.000"/>
        <d v="2019-11-09T00:00:00.000"/>
        <d v="2021-10-13T00:00:00.000"/>
        <d v="2018-12-05T00:00:00.000"/>
        <d v="2020-11-09T00:00:00.000"/>
        <d v="2022-10-13T00:00:00.000"/>
        <d v="2019-12-05T00:00:00.000"/>
        <d v="2020-12-05T00:00:00.000"/>
        <d v="2022-11-09T00:00:00.000"/>
        <d v="2021-12-05T00:00:00.000"/>
        <d v="2016-07-27T00:00:00.000"/>
        <d v="2017-07-27T00:00:00.000"/>
        <d v="2016-08-23T00:00:00.000"/>
        <d v="2018-07-27T00:00:00.000"/>
        <d v="2017-08-23T00:00:00.000"/>
        <d v="2018-08-23T00:00:00.000"/>
        <d v="2017-09-19T00:00:00.000"/>
        <d v="2019-08-23T00:00:00.000"/>
        <d v="2021-07-27T00:00:00.000"/>
        <d v="2018-09-19T00:00:00.000"/>
        <d v="2020-08-23T00:00:00.000"/>
        <d v="2019-09-19T00:00:00.000"/>
        <d v="2021-08-23T00:00:00.000"/>
        <d v="2018-10-15T00:00:00.000"/>
        <d v="2020-09-19T00:00:00.000"/>
        <d v="2019-10-15T00:00:00.000"/>
        <d v="2021-09-19T00:00:00.000"/>
        <d v="2023-08-23T00:00:00.000"/>
        <d v="2016-12-07T00:00:00.000"/>
        <d v="2018-11-11T00:00:00.000"/>
        <d v="2020-10-15T00:00:00.000"/>
        <d v="2017-12-07T00:00:00.000"/>
        <d v="2019-11-11T00:00:00.000"/>
        <d v="2018-12-07T00:00:00.000"/>
        <d v="2020-11-11T00:00:00.000"/>
        <d v="2022-10-15T00:00:00.000"/>
        <d v="2021-11-11T00:00:00.000"/>
        <d v="2020-12-07T00:00:00.000"/>
        <d v="2021-12-07T00:00:00.000"/>
        <d v="2023-11-11T00:00:00.000"/>
        <d v="2022-12-07T00:00:00.000"/>
        <d v="2016-07-29T00:00:00.000"/>
        <d v="2016-08-25T00:00:00.000"/>
        <d v="2017-08-25T00:00:00.000"/>
        <d v="2019-07-29T00:00:00.000"/>
        <d v="2016-09-21T00:00:00.000"/>
        <d v="2020-07-29T00:00:00.000"/>
        <d v="2017-09-21T00:00:00.000"/>
        <d v="2019-08-25T00:00:00.000"/>
        <d v="2021-07-29T00:00:00.000"/>
        <d v="2016-10-17T00:00:00.000"/>
        <d v="2018-09-21T00:00:00.000"/>
        <d v="2017-10-17T00:00:00.000"/>
        <d v="2019-09-21T00:00:00.000"/>
        <d v="2021-08-25T00:00:00.000"/>
        <d v="2023-07-29T00:00:00.000"/>
        <d v="2018-10-17T00:00:00.000"/>
        <d v="2020-09-21T00:00:00.000"/>
        <d v="2017-11-13T00:00:00.000"/>
        <d v="2019-10-17T00:00:00.000"/>
        <d v="2023-08-25T00:00:00.000"/>
        <d v="2016-12-09T00:00:00.000"/>
        <d v="2018-11-13T00:00:00.000"/>
        <d v="2020-10-17T00:00:00.000"/>
        <d v="2022-09-21T00:00:00.000"/>
        <d v="2019-11-13T00:00:00.000"/>
        <d v="2018-12-09T00:00:00.000"/>
        <d v="2020-11-13T00:00:00.000"/>
        <d v="2022-10-17T00:00:00.000"/>
        <d v="2019-12-09T00:00:00.000"/>
        <d v="2021-11-13T00:00:00.000"/>
        <d v="2023-10-17T00:00:00.000"/>
        <d v="2020-12-09T00:00:00.000"/>
        <d v="2021-12-09T00:00:00.000"/>
        <d v="2023-11-13T00:00:00.000"/>
        <d v="2023-12-09T00:00:00.000"/>
        <d v="2016-07-31T00:00:00.000"/>
        <d v="2017-07-31T00:00:00.000"/>
        <d v="2016-08-27T00:00:00.000"/>
        <d v="2019-07-31T00:00:00.000"/>
        <d v="2018-08-27T00:00:00.000"/>
        <d v="2019-08-27T00:00:00.000"/>
        <d v="2021-07-31T00:00:00.000"/>
        <d v="2016-10-19T00:00:00.000"/>
        <d v="2018-09-23T00:00:00.000"/>
        <d v="2020-08-27T00:00:00.000"/>
        <d v="2022-07-31T00:00:00.000"/>
        <d v="2017-10-19T00:00:00.000"/>
        <d v="2021-08-27T00:00:00.000"/>
        <d v="2023-07-31T00:00:00.000"/>
        <d v="2016-11-15T00:00:00.000"/>
        <d v="2018-10-19T00:00:00.000"/>
        <d v="2020-09-23T00:00:00.000"/>
        <d v="2017-11-15T00:00:00.000"/>
        <d v="2019-10-19T00:00:00.000"/>
        <d v="2021-09-23T00:00:00.000"/>
        <d v="2018-11-15T00:00:00.000"/>
        <d v="2020-10-19T00:00:00.000"/>
        <d v="2017-12-11T00:00:00.000"/>
        <d v="2019-11-15T00:00:00.000"/>
        <d v="2018-12-11T00:00:00.000"/>
        <d v="2020-11-15T00:00:00.000"/>
        <d v="2022-10-19T00:00:00.000"/>
        <d v="2019-12-11T00:00:00.000"/>
        <d v="2023-10-19T00:00:00.000"/>
        <d v="2020-12-11T00:00:00.000"/>
        <d v="2022-11-15T00:00:00.000"/>
        <d v="2023-11-15T00:00:00.000"/>
        <d v="2022-12-11T00:00:00.000"/>
        <d v="2016-08-29T00:00:00.000"/>
        <d v="2017-08-29T00:00:00.000"/>
        <d v="2016-09-25T00:00:00.000"/>
        <d v="2018-08-29T00:00:00.000"/>
        <d v="2017-09-25T00:00:00.000"/>
        <d v="2019-08-29T00:00:00.000"/>
        <d v="2018-09-25T00:00:00.000"/>
        <d v="2019-09-25T00:00:00.000"/>
        <d v="2016-11-17T00:00:00.000"/>
        <d v="2020-09-25T00:00:00.000"/>
        <d v="2017-11-17T00:00:00.000"/>
        <d v="2019-10-21T00:00:00.000"/>
        <d v="2016-12-13T00:00:00.000"/>
        <d v="2020-10-21T00:00:00.000"/>
        <d v="2017-12-13T00:00:00.000"/>
        <d v="2019-11-17T00:00:00.000"/>
        <d v="2018-12-13T00:00:00.000"/>
        <d v="2020-11-17T00:00:00.000"/>
        <d v="2022-10-21T00:00:00.000"/>
        <d v="2019-12-13T00:00:00.000"/>
        <d v="2021-11-17T00:00:00.000"/>
        <d v="2023-10-21T00:00:00.000"/>
        <d v="2020-12-13T00:00:00.000"/>
        <d v="2022-11-17T00:00:00.000"/>
        <d v="2021-12-13T00:00:00.000"/>
        <d v="2023-11-17T00:00:00.000"/>
        <d v="2023-12-13T00:00:00.000"/>
        <d v="2016-08-31T00:00:00.000"/>
        <d v="2017-08-31T00:00:00.000"/>
        <d v="2018-08-31T00:00:00.000"/>
        <d v="2017-09-27T00:00:00.000"/>
        <d v="2019-08-31T00:00:00.000"/>
        <d v="2018-09-27T00:00:00.000"/>
        <d v="2020-08-31T00:00:00.000"/>
        <d v="2017-10-23T00:00:00.000"/>
        <d v="2019-09-27T00:00:00.000"/>
        <d v="2021-08-31T00:00:00.000"/>
        <d v="2018-10-23T00:00:00.000"/>
        <d v="2022-08-31T00:00:00.000"/>
        <d v="2019-10-23T00:00:00.000"/>
        <d v="2021-09-27T00:00:00.000"/>
        <d v="2023-08-31T00:00:00.000"/>
        <d v="2016-12-15T00:00:00.000"/>
        <d v="2018-11-19T00:00:00.000"/>
        <d v="2020-10-23T00:00:00.000"/>
        <d v="2022-09-27T00:00:00.000"/>
        <d v="2017-12-15T00:00:00.000"/>
        <d v="2019-11-19T00:00:00.000"/>
        <d v="2020-11-19T00:00:00.000"/>
        <d v="2019-12-15T00:00:00.000"/>
        <d v="2021-11-19T00:00:00.000"/>
        <d v="2023-10-23T00:00:00.000"/>
        <d v="2020-12-15T00:00:00.000"/>
        <d v="2021-12-15T00:00:00.000"/>
        <d v="2023-11-19T00:00:00.000"/>
        <d v="2022-12-15T00:00:00.000"/>
        <d v="2023-12-15T00:00:00.000"/>
      </sharedItems>
    </cacheField>
    <cacheField name="Фамилия / Наименование компании">
      <sharedItems containsBlank="1" containsMixedTypes="1" containsNumber="1" containsInteger="1" count="98">
        <s v="Эквайринг Сбербанк на сайте за 31.12.2023"/>
        <s v="ДУДАРЕВ АРТЕМ АНДРЕЕВИЧ"/>
        <s v="КУЯНОВА АЛИНА ГЕННАДЬЕВНА"/>
        <s v="Гулецкий Александр Николаевич"/>
        <s v="Адвокат Ксения Алексеевна"/>
        <s v="Эквайринг Сбербанк на сайте за 05.01.2024"/>
        <s v="ВЛАСЕНКОВА МАРИЯ ЮРЬЕВНА"/>
        <s v="Эквайринг Сбербанк на сайте за 06.01.2024"/>
        <s v="ТИШКИН ОЛЕГ АЛЕКСАНДРОВИЧ"/>
        <s v="ГРЕЧИНА ЕЛЕНА МИХАЙЛОВНА"/>
        <s v="Киселева Александра Евгеньевна"/>
        <s v="Пожертвования за 08.01.2024 на Добро Mail.ru"/>
        <s v="Милованова Анастасия Игоревна"/>
        <s v="Дементьева Елена Николаевна (ИП)"/>
        <s v="Эквайринг Сбербанк на сайте за 08.01.2024"/>
        <s v="Шпаковская Каринэ Сенориковна"/>
        <s v="КРАВЦОВА ЯНИНА ЛЕОНИДОВНА"/>
        <s v="ПЕТРОВА ЕКАТЕРИНА ЮРЬЕВНА"/>
        <s v="Багитжанова Айсана Аманжановна"/>
        <s v="Думбляускене Елена Анатольевна"/>
        <s v="Чорнокоза Ирина Петровна"/>
        <s v="Кибальчич Инна Михайловна"/>
        <s v="Жарикова Валентина Владимировна"/>
        <s v="Инкассация ящиков для благотворительных пожертвований, установленных в ТЦ &quot;Кловер Сити-Центр&quot;, по адресу г.Калининград, пл.Победы, 10, 27.12.2023г."/>
        <s v="Спиркин Андрей Алексеевич (ИП)"/>
        <s v="ДРОБКОВ АРТЕМ БОРИСОВИЧ"/>
        <s v="Степанова Инна Станиславна"/>
        <s v="ОСИПОВА ЕЛЕНА ГЕННАДЬЕВНА"/>
        <s v="Эквайринг Сбербанк на сайте за 18.01.2024"/>
        <s v="Эквайринг Сбербанк на сайте за 19.01.2024"/>
        <s v="Эквайринг Сбербанк на сайте за 20.01.2024"/>
        <s v="Дубовик Людмила Николаевна"/>
        <s v="Ларина Наталья Геннадьевна"/>
        <s v="НОВОДВОРСКАЯ НАТАЛЬЯ ТИЛЛОБОВНА"/>
        <s v="Эквайринг Сбербанк на сайте за 23.01.2024"/>
        <s v="ЩЕРБАКОВА МАРИНА ГЕННАДЬЕВНА"/>
        <s v="Эквайринг Сбербанк на сайте за 24.01.2024"/>
        <s v="Крисько Наталья Владимировна"/>
        <s v="ЛЕБЕДЕНКО ИНГА НИКОЛАЕВНА"/>
        <s v="БЕСПАЛОВА ЕЛЕНА АНАТОЛЬЕВНА"/>
        <s v="АльянсТрейд ООО"/>
        <s v="Эквайринг Сбербанк на сайте за 27.01.2024"/>
        <s v="Эквайринг Сбербанк на сайте за 28.01.2024"/>
        <s v="ТОДЧУК ИРИНА НИКОЛАЕВНА"/>
        <s v="Семенова Елена Викторовна"/>
        <s v="Эквайринг Сбербанк на сайте за 30.01.2024"/>
        <s v="ПАЩЕНКО ВЛАДИМИР ВЛАДИМИРОВИЧ"/>
        <s v="Эквайринг Сбербанк на сайте за 31.01.2024"/>
        <s v="ТРЕТЬЯК ЮЛИЯ ГЕННАДЬЕВНА"/>
        <s v="Эквайринг Сбербанк на сайте за 01.02.2024"/>
        <s v="Эквайринг Сбербанк на сайте за 03.02.2024"/>
        <s v="КОРЕШКОВА ГАЛИНА АНАТОЛЬЕВНА"/>
        <s v="Эквайринг Сбербанк на сайте за 04.02.2024"/>
        <s v="ЛОСЕЦ ВАЛЕНТИНА НИКОЛАЕВНА"/>
        <s v="Нечепоренко Сергей Владимирович"/>
        <s v="Эквайринг Сбербанк на сайте за 06.02.2024"/>
        <s v="Эквайринг Сбербанк на сайте за 10.02.2024"/>
        <s v="Пожертвования за 12.02.2024 на Добро Mail.ru"/>
        <s v="ДУДНИКОВА АЛЕНА ВЯЧЕСЛАВОВНА"/>
        <s v="ЕЛИЗАРОВА МАРИЯ ВЛАДИМИРОВНА"/>
        <s v="Праздницин Артем Юрьевич"/>
        <s v="ХОМЕНЯ АШОТ ВИТАЛЬЕВИЧ"/>
        <s v="Инкассация ящиков для благотворительных пожертвований, установленных в д/с 74, по адресу г.Калининград, 07.02.2024г."/>
        <s v="Разоренова Раиса Валентиновна"/>
        <s v="Аникеева Ирина Борисовна"/>
        <s v="БОРИСОВ АНДРЕЙ ВАЛЕРЬЕВИЧ"/>
        <s v="КУЩАК ИРИНА СТЕПАНОВНА"/>
        <s v="Ирлик Екатерина Александровна"/>
        <s v="Девиченская Татьяна Александровна"/>
        <s v="ООО &quot;Бауцентр Рус&quot;"/>
        <s v="Инкассация ящиков для благотворительных пожертвований, установленных на стадионе &quot;Балтика&quot; - &quot;Кубок джентельменов&quot;, по адресу г.Калининград, пр-т Мира, д.15, 23.02.2024г."/>
        <s v="Эквайринг Сбербанк на сайте за 29.02.2024"/>
        <s v="ГОРБАЧЕВА НАТАЛЬЯ АЛЕКСАНДРОВНА"/>
        <s v="Анонимное пожертвование (публикация запрещена)"/>
        <s v="ООО &quot;ЛУКОЙЛ-Калининградморнефть&quot;"/>
        <s v="ГУБЕНКО СЕРГЕЙ СЕРГЕЕВИЧ"/>
        <s v="Эквайринг Сбербанк на сайте за 05.03.2024"/>
        <s v="Мухитдинов Рустам Эркинович"/>
        <s v="Эквайринг Сбербанк на сайте за 06.03.2024"/>
        <s v="Гуляева Людмила Викторовна"/>
        <s v="Пожертвования за 12.03.2024 на Добро Mail.ru"/>
        <s v="ПОТАШКИНА АНАСТАСИЯ АНТОНОВНА"/>
        <s v="ПЛОХИХ ИРИНА МИХАЙЛОВНА"/>
        <s v="Заболотная Юлия Андреевна"/>
        <s v="БЕССОНОВА НАТАЛИЯ ВЛАДИМИРОВНА"/>
        <s v="Эквайринг Сбербанк на сайте за 15.03.2024"/>
        <s v="Эквайринг Сбербанк на сайте за 16.03.2024"/>
        <s v="ОСТАЛЬСКИЙ АЛЕКСЕЙ ЮРЬЕВИЧ"/>
        <s v="Эквайринг Сбербанк на сайте за 22.03.2024"/>
        <s v="Эквайринг Сбербанк на сайте за 26.03.2024"/>
        <s v="ТИМОФЕЕВ МАКСИМ АЛЕКСАНДРОВИЧ"/>
        <s v="СУДАРКИНА АННА АЛЕКСАНДРОВНА"/>
        <s v="Эквайринг Сбербанк на сайте за 10.04.2024"/>
        <s v="ГИЛАЗОВ РИШАТ ЗАВДАТОВИЧ"/>
        <s v="ЭЛОЯН ГРИГОР РАФИКОВИЧ"/>
        <s v="МАМОНТОВ ОЛЕГ АНАТОЛЬЕВИЧ"/>
        <m/>
        <n v="123544563"/>
      </sharedItems>
    </cacheField>
    <cacheField name="Имя">
      <sharedItems containsBlank="1" containsMixedTypes="0" count="509">
        <m/>
        <s v="A "/>
        <s v="Anatasia "/>
        <s v="Христофор"/>
        <s v="Анатольевна"/>
        <s v="VITALIY "/>
        <s v="ЗУРАБ"/>
        <s v="diana"/>
        <s v="predko"/>
        <s v="Л."/>
        <s v="Захаров"/>
        <s v="TATYANA"/>
        <s v="e"/>
        <s v="Tatyana "/>
        <s v="ВЕРА"/>
        <s v="ОКСАНА"/>
        <s v="ИНГА"/>
        <s v="Вера "/>
        <s v="Оксана "/>
        <s v="Н."/>
        <s v="ГЛЕБ"/>
        <s v="ЛИДИЯ"/>
        <s v="Гальчик"/>
        <s v="ИННА"/>
        <s v="ЛИДИЯ "/>
        <s v="N."/>
        <s v="ГЕННАДИЙ"/>
        <s v="Алекс"/>
        <s v="Pavel "/>
        <s v=" АРМАН "/>
        <s v="Лилия"/>
        <s v="АРТЕМ"/>
        <s v="markov "/>
        <s v="Юргенсон"/>
        <s v="KSENIYA"/>
        <s v="Альберт"/>
        <s v="Терерин"/>
        <s v="Арсен"/>
        <s v="С."/>
        <s v="Опарин"/>
        <s v="Дмитрий"/>
        <s v="ДМИТРИЙ "/>
        <s v="DANIL "/>
        <s v="Стариков"/>
        <s v="K"/>
        <s v="АЛЕКСЕЙ"/>
        <s v="K "/>
        <s v="Азот"/>
        <s v="АЛЕКСЕЙ "/>
        <s v="lyudmila"/>
        <s v="Lyudmila "/>
        <s v="Даниил"/>
        <s v="Мухлисов"/>
        <s v=" МАРИЯ"/>
        <s v=" ВАЛЕРИЯ"/>
        <s v="Марианна"/>
        <s v="Наталия"/>
        <s v="Михайлов"/>
        <s v="НАТАЛИЯ "/>
        <s v="АРАИК "/>
        <s v="о"/>
        <s v="крестина"/>
        <s v="NATALIYA "/>
        <s v="КРИСТИНА"/>
        <s v="КРИСТИНА "/>
        <s v="ЯНИНА"/>
        <s v="Арина "/>
        <s v="ЯНИНА "/>
        <s v="Виктрия"/>
        <s v="Куракова"/>
        <s v="Oleg "/>
        <s v="Mishutina"/>
        <s v="Антонина"/>
        <s v="Т"/>
        <s v="Надежда"/>
        <s v="S"/>
        <s v="Эльмира"/>
        <s v="Марат"/>
        <s v="Петр"/>
        <s v="Кирилл"/>
        <s v="ЭЛЛИНА "/>
        <s v="Минкин"/>
        <s v="regina "/>
        <s v="Дмитриева"/>
        <s v="Denis"/>
        <s v="denis "/>
        <s v="Lyubov "/>
        <s v="ДИАНА"/>
        <s v="АДЕЛИНА "/>
        <s v="Вотинцева"/>
        <s v="ДИАНА "/>
        <s v="Рахман"/>
        <s v="ДАРЬЯ"/>
        <s v="Дарья "/>
        <s v="ВЕРОНИКА"/>
        <s v="Вероника "/>
        <s v="ИРИНА"/>
        <s v="ДАНУТА "/>
        <s v="ИРИНА "/>
        <s v="Долидович"/>
        <s v="Эдуард"/>
        <s v="участнику интерактивног о проекта &quot;7715"/>
        <s v="ЛЮДМИЛА"/>
        <s v="ЛЮДМИЛА "/>
        <s v="Киприянов"/>
        <s v="Ислам"/>
        <s v="МАРК"/>
        <s v="ДИЯНА "/>
        <s v="Владими"/>
        <s v="Катеруша"/>
        <s v="Рузанов"/>
        <s v="IGOR "/>
        <s v="СВЕТЛАНА"/>
        <s v="Светлана "/>
        <s v="Valeria"/>
        <s v="Valeria "/>
        <s v="Пиддубривная"/>
        <s v="Элла"/>
        <s v="LARISA"/>
        <s v="ВАДИМ"/>
        <s v="ВАДИМ "/>
        <s v="Владимир"/>
        <s v="VADIM"/>
        <s v="Владимир "/>
        <s v="VADIM "/>
        <s v="ТАТЬЯНА"/>
        <s v="Татьяна "/>
        <s v="ЖАННА"/>
        <s v="ЖАННА "/>
        <s v="ЮРИЙ"/>
        <s v="ЮРИЙ "/>
        <s v="Сукончик"/>
        <s v="DMITRY"/>
        <s v="Анурова"/>
        <s v="ГАЛИНА"/>
        <s v="ГАЛИНА "/>
        <s v="Алексаендр"/>
        <s v="Кондрат"/>
        <s v="Valeriy "/>
        <s v="lidiya"/>
        <s v="Мусатова"/>
        <s v="Lidiya "/>
        <s v="Зарецкая"/>
        <s v="elena"/>
        <s v="ELENA "/>
        <s v=" lilia"/>
        <s v=" АНАТОЛИЙ "/>
        <s v="Sergey"/>
        <s v="Варвара"/>
        <s v="Sergey "/>
        <s v="Творогова"/>
        <s v="Oxana "/>
        <s v="Анатолий"/>
        <s v="АНАТОЛИЙ "/>
        <s v="КСЕНИЯ"/>
        <s v="Vasiliy"/>
        <s v="vasiliy "/>
        <s v="Волкова"/>
        <s v="Оскар"/>
        <s v="Шаген"/>
        <s v="КАМО "/>
        <s v="Миров"/>
        <s v="MIKHAI"/>
        <s v="Кот"/>
        <s v="yana"/>
        <s v="Aleksandra"/>
        <s v="Станислав"/>
        <s v="ВИОЛЛЕТА "/>
        <s v="Щербакова"/>
        <s v="Anna"/>
        <s v="ANNA "/>
        <s v="Козлов"/>
        <s v="АЛЕКСАНДРА"/>
        <s v="АЛЕКСАНДРА "/>
        <s v="Серега"/>
        <s v="Папина"/>
        <s v="Стефан"/>
        <s v="Александр"/>
        <s v=" ЛЮБОВЬ"/>
        <s v="Александр "/>
        <s v="Сухарев"/>
        <s v="Григорьева"/>
        <s v="Нина"/>
        <s v="НИНА "/>
        <s v="Никита"/>
        <s v="ВАЛЕНТИНА"/>
        <s v="Надя"/>
        <s v="ВАЛЕНТИНА "/>
        <s v="Vyacheslav"/>
        <s v="vyacheslav "/>
        <s v="ЛАРИСА"/>
        <s v="ЛАРИСА "/>
        <s v="Аншутин"/>
        <s v="Погожев"/>
        <s v="Shum"/>
        <s v="Aleksandr"/>
        <s v="Aleksandr "/>
        <s v="Inga "/>
        <s v="Inna "/>
        <s v="Минькина"/>
        <s v="Лыткина"/>
        <s v="Курилов"/>
        <s v=" ИРАИДА"/>
        <s v="roman "/>
        <s v="ЛЕЙЛЯ "/>
        <s v="Магомедова"/>
        <s v="SERGEI"/>
        <s v="SERGEI "/>
        <s v="Шайхаттарова"/>
        <s v="Кошуба"/>
        <s v="Evgeny"/>
        <s v="evgeny "/>
        <s v="Ильяшик"/>
        <s v="Иванов"/>
        <s v="Darya"/>
        <s v="darya "/>
        <s v="ЕЛЕНА"/>
        <s v="ЕЛЕНА "/>
        <s v="kRISTINA"/>
        <s v="Раиса"/>
        <s v="РАИСА "/>
        <s v="Ровнов"/>
        <s v="viacheslav "/>
        <s v="ВИТАЛИЙ"/>
        <s v="ВИТАЛИЙ "/>
        <s v="МАРТА"/>
        <s v="SVETLANA"/>
        <s v="SVETLANA "/>
        <s v="Мартин"/>
        <s v="VASILEVA"/>
        <s v="IULIiA"/>
        <s v="IULIIA "/>
        <s v="nikolay "/>
        <s v="ЛЮБОВЬ"/>
        <s v="ЛЮБОВЬ "/>
        <s v="mikhail "/>
        <s v="АНДРЕЙ"/>
        <s v="АНДРЕЙ "/>
        <s v="МАРУСЯ "/>
        <s v="САРГИС"/>
        <s v="Maria"/>
        <s v="yulia"/>
        <s v="yulia "/>
        <s v="Конотоп"/>
        <s v="АЛЛА "/>
        <s v="Сидоров"/>
        <s v="Fedorova"/>
        <s v="Смирнова"/>
        <s v="Смирнов"/>
        <s v="Орешенко"/>
        <s v="Игорь"/>
        <s v="dmitrii"/>
        <s v="ИГОРЬ "/>
        <s v="МАРГАРИТА"/>
        <s v="Г"/>
        <s v="Юнак"/>
        <s v="СИРАНУШ"/>
        <s v="VALENTINA"/>
        <s v="Николай"/>
        <s v="K."/>
        <s v="Николай "/>
        <s v="Tatiana"/>
        <s v="Tatiana "/>
        <s v="М."/>
        <s v="aleksey "/>
        <s v="Kinzyabaeva"/>
        <s v="Е"/>
        <s v="РОМАН"/>
        <s v="Рустам"/>
        <s v="Рустам "/>
        <s v=" СЕРГЕЙ"/>
        <s v=" СЕРГЕЙ "/>
        <s v="Гена"/>
        <s v="DMITRIY"/>
        <s v="DMITRIY "/>
        <s v="Алимов"/>
        <s v="Натаья"/>
        <s v="Григорий"/>
        <s v="ГРИГОРИЙ "/>
        <s v="ДЕНИС"/>
        <s v="Ермолаев"/>
        <s v="Свистунов"/>
        <s v="Илья"/>
        <s v="ИЛЬЯ "/>
        <s v="Мосунов"/>
        <s v="Артур"/>
        <s v="Р."/>
        <s v="Андреева"/>
        <s v="Промтара"/>
        <s v="Зайцев"/>
        <s v="yULIIA"/>
        <s v="Т."/>
        <s v="Валентин***"/>
        <s v="Захар"/>
        <s v="Vjiola"/>
        <s v="Арутюнян"/>
        <s v="Л"/>
        <s v="София"/>
        <s v="ЛЕОНИД"/>
        <s v="ОЛЕСЯ"/>
        <s v="ОЛЕСЯ "/>
        <s v="Galina"/>
        <s v="olesia"/>
        <s v="Н"/>
        <s v="Альбина"/>
        <s v="МАРИЯ"/>
        <s v="МАРИЯ "/>
        <s v="Veronika"/>
        <s v="Губанова"/>
        <s v="POLINA "/>
        <s v="eduard "/>
        <s v="Окси"/>
        <s v="YURII "/>
        <s v="boris"/>
        <s v="Boris "/>
        <s v="Рустем"/>
        <s v="Софрыгина"/>
        <s v="Lydmila "/>
        <s v="Антон"/>
        <s v="АНТОН "/>
        <s v="Dina"/>
        <s v="Писарева"/>
        <s v="Artem"/>
        <s v="KAMIL "/>
        <s v="Шарапова"/>
        <s v="ИЗАБЕЛЛА"/>
        <s v="Екатерина"/>
        <s v="ЕКАТЕРИНА "/>
        <s v="Посысаев"/>
        <s v="Владимирович"/>
        <s v="Marina"/>
        <s v=" АЛЕКСАНДР "/>
        <s v="Marina "/>
        <s v="ТАМАРА"/>
        <s v="ТАМАРА "/>
        <s v="Бабкина"/>
        <s v="ЕВГЕНИЙ"/>
        <s v="Евгений "/>
        <s v="maxim"/>
        <s v="Данилова"/>
        <s v="Evgenia"/>
        <s v="Leonid "/>
        <s v="АНТУАНЕТ"/>
        <s v="Красильникова"/>
        <s v="Борисов"/>
        <s v="ОЛЕГ"/>
        <s v="ANDREY"/>
        <s v="ANDREY "/>
        <s v="evgenii"/>
        <s v="Soletskova"/>
        <s v="Ekaterina"/>
        <s v="Viktoriya"/>
        <s v="EKATERINA "/>
        <s v="ОЛЬГА"/>
        <s v="ОЛЬГА "/>
        <s v="nina"/>
        <s v="Спасибко"/>
        <s v="nina "/>
        <s v="ВАЛЕРИЙ"/>
        <s v="ВЛАДИСЛАВ "/>
        <s v=" КОНСТАНТИН "/>
        <s v="ЮЛИЯ"/>
        <s v="Юлия "/>
        <s v="ЕВГЕНИЯ"/>
        <s v="ЕВГЕНИЯ "/>
        <s v="ПАВЕЛ"/>
        <s v="Павел "/>
        <s v="ЯНА"/>
        <s v="Ярослав"/>
        <s v="ВАСИЛИЙ"/>
        <s v="ВАСИЛИЙ "/>
        <s v="EVGENIY"/>
        <s v="EVGENIY "/>
        <s v="Тимур"/>
        <s v="Богдан"/>
        <s v="Сергей"/>
        <s v="Богдан "/>
        <s v="СЕРГЕЙ "/>
        <s v="Снежана"/>
        <s v="Иван"/>
        <s v="Юля"/>
        <s v="ИВАН "/>
        <s v="ВАЛЕРИЯ "/>
        <s v="Красильников"/>
        <s v="IVAN"/>
        <s v="Килина"/>
        <s v="Винтер"/>
        <s v=" УЛЬЯНА"/>
        <s v="Вик"/>
        <s v="Вика"/>
        <s v="Агги"/>
        <s v="Катерина"/>
        <s v="ПОЛИНА"/>
        <s v="Таптаренко"/>
        <s v="vera"/>
        <s v="IRINA"/>
        <s v="irina "/>
        <s v="Елизарова"/>
        <s v="Соловьев"/>
        <s v="Maksim"/>
        <s v="Анжела"/>
        <s v="Дима"/>
        <s v="ДИНА"/>
        <s v="ДИНА "/>
        <s v="Овчинников"/>
        <s v="АНАСТАСИЯ"/>
        <s v="АНАСТАСИЯ "/>
        <s v="Гладких"/>
        <s v="Анжелика "/>
        <s v="Зоя"/>
        <s v="Мадина"/>
        <s v="АНГЕЛИНА"/>
        <s v="Ангелина "/>
        <s v="nadezda"/>
        <s v="NATALYA "/>
        <s v="Руслан"/>
        <s v="МАРИНА"/>
        <s v=" ВЛАДИМИР "/>
        <s v="МАРИНА "/>
        <s v="МУРАТ"/>
        <s v="MARIYA "/>
        <s v="Константин"/>
        <s v="ANDREI"/>
        <s v="Andrei "/>
        <s v="yuliya"/>
        <s v="yuliya "/>
        <s v="ЭЛЬВИРА"/>
        <s v="Даша"/>
        <s v="Путивцева"/>
        <s v="alla"/>
        <s v="ALLA "/>
        <s v="БРИГИТА "/>
        <s v="Olesya"/>
        <s v="Иосиф"/>
        <s v="Соня"/>
        <s v="Савин"/>
        <s v="EVGENIYA"/>
        <s v="EVGENIYA "/>
        <s v="Yuriy"/>
        <s v=" ЕЛЕНА"/>
        <s v=" ЕЛЕНА "/>
        <s v="Штейн"/>
        <s v="АЛЁНА"/>
        <s v="Михаил"/>
        <s v="Ветелина"/>
        <s v="МИХАИЛ "/>
        <s v="Маря"/>
        <s v="julia "/>
        <s v="АЛИМ "/>
        <s v="OKSANA "/>
        <s v="Аршак "/>
        <s v="Скоков"/>
        <s v="Olesy"/>
        <s v="ЛЮБОМИР "/>
        <s v="Валентипна"/>
        <s v="Бойсангур"/>
        <s v="GrigoriY "/>
        <s v="Дробжева"/>
        <s v="Алена"/>
        <s v="АЛЕНА "/>
        <s v="АЛИНА "/>
        <s v="Маша"/>
        <s v="ЕЛИЗАВЕТА"/>
        <s v="Картошкин"/>
        <s v="Миша*****"/>
        <s v="Виктор"/>
        <s v="ВИКТОР "/>
        <s v="Фролов"/>
        <s v="NADEZHDA "/>
        <s v="Anzhelika"/>
        <s v="ILYA "/>
        <s v="Daria "/>
        <s v="Максим"/>
        <s v="VLADIMIR"/>
        <s v="VLADIMIR "/>
        <s v="Бейлина"/>
        <s v="МАТВЕЙ"/>
        <s v="lilia"/>
        <s v="Ларионов"/>
        <s v="Вячеслав"/>
        <s v="ВЯЧЕСЛАВ "/>
        <s v="НАТАЛЬЯ"/>
        <s v="OLGA"/>
        <s v="НАТАЛЬЯ "/>
        <s v="olga "/>
        <s v="NATALIA"/>
        <s v="Natalia "/>
        <s v="Сорока"/>
        <s v="Юра"/>
        <s v="Anastasia "/>
        <s v="ВИКТОРИЯ"/>
        <s v="ВИКТОРИЯ "/>
        <s v="Илона"/>
        <s v="alexander"/>
        <s v="alexander "/>
        <s v="Житников"/>
        <s v="ALEVTINA "/>
        <s v="Anton "/>
        <s v="Kirill "/>
        <s v="Романов"/>
        <s v="АННА"/>
        <s v="Ваентина"/>
        <s v="АННА "/>
        <s v=" a"/>
        <s v="Ненашева"/>
        <s v="А"/>
        <s v="YURY "/>
        <s v=" ТАМАРА "/>
        <s v="vachagan "/>
      </sharedItems>
    </cacheField>
    <cacheField name="Отчество">
      <sharedItems containsString="0" containsBlank="1" containsMixedTypes="0" containsNumber="1" containsInteger="1" count="2">
        <m/>
        <n v="2"/>
      </sharedItems>
    </cacheField>
    <cacheField name="Сумма">
      <sharedItems containsMixedTypes="1" containsNumber="1"/>
    </cacheField>
    <cacheField name="Назначение платежа">
      <sharedItems containsBlank="1" containsMixedTypes="0" count="255">
        <s v="Марафон &quot;Ты нам нужен!&quot; 2023"/>
        <s v="Проект Цветы жизни"/>
        <s v="Фонд экстренной помощи"/>
        <s v="На лечение Вики Гапоновой - 2024 сбор 1"/>
        <s v="На лечение Маши Узловой - 2024 сбор 1"/>
        <s v="На лечение Вити Смирнова - 2024 сбор 1"/>
        <s v="На лечение Николь Леонтьевой - 2024 сбор 1"/>
        <m/>
        <s v="Анна Каленкович"/>
        <s v="Владислав Хохленко"/>
        <s v="На лечение Василисы Мастюгиной 2023 сбор 1"/>
        <s v="На лечение Людмилы Лебедевой - 2023 сбор 1"/>
        <s v="На лечение Николь Леонтьевой - 2023 сбор 1"/>
        <s v="На лечение Ильи Апостолова - 2023 года сбор 2"/>
        <s v="Никита Плетнёв"/>
        <s v="Анфиса Трубицына - сбор 1 - 2021"/>
        <s v="Виталий Саприн - сбор 1 - 2022"/>
        <s v="Людмила Лебедева - 2020 сбор 2"/>
        <s v="Николай Карпенко - сбор 1 - 2021"/>
        <s v="На лечение Леонарда Капитонова - 2023 года сбор 1"/>
        <s v="Анфиса Цапайте"/>
        <s v="Каролина Ильина"/>
        <s v="Узлова Маша - сбор 1 - 2022"/>
        <s v="Марафон &quot;Ты нам нужен!&quot; 2021"/>
        <s v="Николь Леонтьева - 2020 сбор 8"/>
        <s v="Анфиса Трубицына - сбор 2 - 2021"/>
        <s v="Андрей Грушин - сбор 1 - 2021"/>
        <s v="Алина Тютявина - сбор 1 - 2021"/>
        <s v="Камила Разинькова 2020 - 1 сбор"/>
        <s v="Валерий Корольков"/>
        <s v="Катя Бровко - сбор 1 -2021"/>
        <s v="Людмила Лебедева - сбор 2 - 2022"/>
        <s v="Виктория Гнездилова - 2020 2 сбор"/>
        <s v="Дима Тюнин"/>
        <s v="Миши Бугаева - сбор 1 - 2021"/>
        <s v="Артём Лебедев - сбор 2 - 2021"/>
        <s v="Анастасия Миллер"/>
        <s v="Анастасия Миллер 2 сбор"/>
        <s v="Рома Щабло - сбор 1- 2022"/>
        <s v="Даша Жданова -  сбор 1 - 2021"/>
        <s v="На лечение Андрея Дубравского - 2023 года сбор 1"/>
        <s v="На лечение Глеба Селиверстова - 2023 года сбор 1"/>
        <s v="На лечение Давида Мартиросяна - 2023 года сбор 1"/>
        <s v="Вера Гулецкая"/>
        <s v="Проект КреаЛОФТ"/>
        <s v="Камила Разинькова 2020 - 2 сбор"/>
        <s v="София Оруджова"/>
        <s v="Даниил Кравченко"/>
        <s v="Камила Разинькова 2 сбор"/>
        <s v="Андрей Грушин - сбор 1 - 2022"/>
        <s v="Маша Матюшичева - сбор 1 - 2022"/>
        <s v="Елизавета Кудряшова"/>
        <s v="Максим Швецов - сбор 1- 2022"/>
        <s v="Максим Шевцов - сбор 1- 2022"/>
        <s v="Николь Леонтьева - 2020 сбор 9"/>
        <s v="Аким Бех"/>
        <s v="Арман Бабаян"/>
        <s v="Антон Калугин - 2020 1 сбор"/>
        <s v="Андрей Грушин - сбор 2 - 2022"/>
        <s v="Вика и Катя Гнездиловы - 2020-2 сбор"/>
        <s v="Людмила и Артём Лебедевы- сбор 1 -2021"/>
        <s v="Евгений Соколов"/>
        <s v="Маша Узлова"/>
        <s v="Керим Мурадов"/>
        <s v="Владислав Хохленко 2 сбор"/>
        <s v="Андрей Грушин 2020 - 1 сбор"/>
        <s v="Николь Леонтьева - сбор 1- 2022"/>
        <s v="Вика Белик"/>
        <s v="Вика Любинская 2020 - 1 сбор"/>
        <s v="Катя Гнездилова - 2020 2 сбор"/>
        <s v="На лечение Нади Рыбалко - 2023 сбор 1"/>
        <s v="Проект &quot;Цветы жизни&quot; 2020"/>
        <s v="Женя Соколов 2020 - 1 сбор"/>
        <s v="Лёня Васильев"/>
        <s v="Даша Ленькова 2 сбор"/>
        <s v="Мартин Бельгер - сбор 1 - 2022"/>
        <s v="Полина Трубицына 2020 - 1 сбор"/>
        <s v="Никита Дегтяров - сбор 3 - 2022"/>
        <s v="Богдан Сохибов"/>
        <s v="Антон Калугин - 2 сбор"/>
        <s v="Николь Леонтьева - 2020 сбор 1"/>
        <s v="На лечение Всеволода Васильева - 2023 сбор 1"/>
        <s v="Дарья Кудряшова"/>
        <s v="Вика Петрова - сбор 1 - 2021"/>
        <s v="Камила Давыдович"/>
        <s v="Андрей Белый - сбор 1 - 2021"/>
        <s v="Дмитрий Шевчук - сбор 2- 2022"/>
        <s v="Ксения Шутова - 2 сбор"/>
        <s v="Сергей Клюбин - 2 сбор"/>
        <s v="На марафон &quot;Ты нам нужен!&quot; 2022"/>
        <s v="На лечение Меланы Гаптулиной - 2023 года сбор 1"/>
        <s v="Никита Плетнёв - 1 сбор"/>
        <s v="Алексей Рабкова и Карина Абрайтите"/>
        <s v="Дарья Парамонова"/>
        <s v="Миша Бугаев - сбор 1 - 2022"/>
        <s v="Даниил Светлых - 2020 1 сбор"/>
        <s v="Даша Тюкавкина - сбор 1- 2022"/>
        <s v="Женя Олейников"/>
        <s v="Николь Леонтьева - 2020 сбор 2"/>
        <s v="Наталья Кочева - сбор 1 - 2021"/>
        <s v="Наталья Кочева"/>
        <s v="Резервный фонд"/>
        <s v="Проект &quot;Цветы жизни 2016&quot;"/>
        <s v="Никита Дегтяров - сбор 2 - 2022"/>
        <s v="Виктория Гнездилова - 2020 1 сбор"/>
        <s v="Полина Трубицына"/>
        <s v="Кристина Абдулсалыкова"/>
        <s v="Николь Леонтьева-2 сбор"/>
        <s v="Елизавета Ткачева"/>
        <s v="Марафон &quot;Ты нам нужен!&quot;"/>
        <s v="Женя Соколов - сбор 1 - 2021"/>
        <s v=" Миши Бугаева - сбор 1 - 2021"/>
        <s v="Максим Маслов - сбор 1 - 2021"/>
        <s v="На лечение Миши Бугаева - сбор 1 - 2021"/>
        <s v="На лечение Вари Токовининой - 2023 сбор 1 "/>
        <s v="Виктория Снегирева"/>
        <s v="Катя Грошева 2020 - 1 сбор"/>
        <s v="Лера Визигина - сбор 1 - 2021"/>
        <s v="Николь Леонтьева - 2020 сбор 10"/>
        <s v="Камила Разинькова"/>
        <s v="Василиса Запольская"/>
        <s v="Резерв экстренной помощи"/>
        <s v="Наталья Кочева - сбор 1 -2021"/>
        <s v="На лечение Артёма Горчакова - 2023 сбор 1"/>
        <s v="На лечение Кирилла Андреева - 2023 сбор 1"/>
        <s v="Даша Ленькова"/>
        <s v="Паша Левченко"/>
        <s v="Дмитрий Шевчук - 2020 - 1 сбор"/>
        <s v="Николь Леонтьева - 2020 сбор 3"/>
        <s v="Даниил Светлых"/>
        <s v="Ксения Комарова"/>
        <s v="На лечение Людмилы и Артёма Лебедевых - 2022 сбор 1"/>
        <s v="Анрей Грушин 2020 - 1 сбор"/>
        <s v="Катя Бровко - сбор 2 -2021"/>
        <s v="Людмилы Лебедевой 2020 - 1 сбор"/>
        <s v="Дмитрий Шевчук"/>
        <s v="Николь Леонтьева 2 сбор"/>
        <s v="Ольга Шумель - 2020 1 сбор"/>
        <s v="Кира Соколова - сбо1 - 2021"/>
        <s v="Вадим и Максим Мелкозеров"/>
        <s v="Миша Бугаева"/>
        <s v="София Кондратьева - 2 сбор"/>
        <s v="Никита Дегтяров - сбор 1 - 2022"/>
        <s v="Анастасия Миллер - сбор 1 - 2021"/>
        <s v="Николь Леонтьевой - сбор 1 - 2021"/>
        <s v="Всеволод Васильев"/>
        <s v="Дмитрий Шевчук - 2 сбор"/>
        <s v="Людмила и Артём Лебедевы - 2022 сбор 1"/>
        <s v="Дмитрий Свиб"/>
        <s v="Вадим Моисей"/>
        <s v="Людмила Лебедева"/>
        <s v="Полина Трубицына 2 сбор"/>
        <s v="Алина Тютявина 2020 - 1 сбор"/>
        <s v="Кира Соколова - сбор 1 - 2021"/>
        <s v="Николь Леонтьева - 2020 сбор 4"/>
        <s v="На лечение Артёма Лебедева - 2023 сбор 1"/>
        <s v="На лечение Дмитрия Шевчука - 2023 сбор 1"/>
        <s v="На лечение Максима Шевцова - 2023 сбор 1"/>
        <s v="Никита Плетнев"/>
        <s v="Мартин Бельгер 2 сбор"/>
        <s v="Дарья Демиденко 2020 - 1 сбор"/>
        <s v="Полина Трубицына - сбор 1 - 2021"/>
        <s v="Николь Леонтьевой - сбор 2 - 2021"/>
        <s v="Катя Грошева"/>
        <s v="Анастасия Каленкович"/>
        <s v="Владислав Хохленко 3 сбор"/>
        <s v="Никита Холоенко"/>
        <s v="Женя Соколов - 2 сбор"/>
        <s v="Даша Ленькова - 2020 1 сбор"/>
        <s v="Курс реабилитации детей с ДЦП Мы вместе"/>
        <s v="Александра Авраменко -2 сбор"/>
        <s v="Тимофей Садков 2020 - 1 сбор"/>
        <s v="Антон Калугин - сбор 1 - 2021"/>
        <s v="Иван Тельминов - сбор 1 - 2022 "/>
        <s v="Максим Мелкозеров"/>
        <s v="Андрей Грушин - 2 сбор"/>
        <s v="Мартин Бельгер 2020 - 1 сбор"/>
        <s v="Денис Несветаев - сбор 1 - 2021"/>
        <s v="Стефан Ренер"/>
        <s v="Антон Калугин"/>
        <s v="Николь Леонтьева"/>
        <s v="Проект &quot;Цветы жизни&quot; 2017"/>
        <s v="Антон Калугин - сбор 2 - 2021"/>
        <s v="Юра Саблин"/>
        <s v="Анита Кушнир"/>
        <s v="Даша Жданова"/>
        <s v="Артём Кузьменков"/>
        <s v="Николь Леонтьева - 2020 сбор 5"/>
        <s v="Вика и Катя Гнездиловы - сбор 1 -  2021"/>
        <s v="Андрей Грушин"/>
        <s v="Проект &quot;Цветы жизни&quot; 2018"/>
        <s v="Белобров Никита Александрович"/>
        <s v="Карина Агаева - сбор 1 - 2022"/>
        <s v="Карина Агеева - сбор 1 - 2022"/>
        <s v="Алексей Журенков - сбор 1 - 2022"/>
        <s v="Николь Леонтьевой - сбор 1 - 2022"/>
        <s v="Ева Дворовая"/>
        <s v="Антон Калугин - сбор 1 - 2022"/>
        <s v="Дарья Тюкавкина - сбор 1 -2021"/>
        <s v="Кирилл Новиков"/>
        <s v="Александра Авраменко"/>
        <s v="Ольга Шумель - сбор 1 -2021"/>
        <s v="Саша Сметанин 2020 - 1 сбор"/>
        <s v="Валерия Реньгите 2020 - 1 сбор"/>
        <s v="Клим Гербер"/>
        <s v="Проект &quot;Цветы жизни&quot; 2019"/>
        <s v="Ляховенко Кристина Александровна"/>
        <s v="На лечение Ильи Апостолова - 2023 сбор 1 "/>
        <s v="На лечение Эвелины Житниковой - 2023 сбор 1"/>
        <s v="Анастасия Каленкович "/>
        <s v="Саша Сметанин 2019 - 2 сбор"/>
        <s v="Слава Маркин - сбор 1- 2022"/>
        <s v="Дмитрий Шевчук - сбор 1 - 2021"/>
        <s v="Андрей Гончарик"/>
        <s v="Анастасия Миллер - 2020 сбор 1"/>
        <s v="Лилия Пономарева"/>
        <s v="Ольга Шумель - сбор 1 - 2022"/>
        <s v="Вероника Капралова"/>
        <s v="Антон Калугин - сбор 1 - 2023"/>
        <s v="Артём Горчаков - сбор 1 - 2022"/>
        <s v="Николь Леонтьева - 2020 сбор 6"/>
        <s v="Шахана Телеева - 2020 - 1 сбор"/>
        <s v=" Николь Леонтьевой - сбор 1 - 2021"/>
        <s v="Женя Соколов"/>
        <s v="Никита Хололеенко"/>
        <s v="Анфиса Трубицына - 2020-1 сбор"/>
        <s v="Владимир Кондратенко 2020 - 1 сбор"/>
        <s v="Фонд экстренной помощи "/>
        <s v="Милана Владыкина - 2020 1 сбор"/>
        <s v="Сергей Клюбин"/>
        <s v="Мартин Бельгер"/>
        <s v="Мария Карпухина - 2 сбор"/>
        <s v="Николь Леонтьева - 2020 1 сбор"/>
        <s v="Павел Филоненко"/>
        <s v="Данила Крикшас"/>
        <s v="Дмитрий Шевчук - сбор 1 - 2022"/>
        <s v="На лечение Людмилы Лебедевой - 2023 сбор 2"/>
        <s v="Аким Бех-2 сбор"/>
        <s v="Матвей Гетманов"/>
        <s v="София Кондратьева"/>
        <s v="Антон Калугин - сбор 1 - 2024"/>
        <s v="Злата Морозова - сбор 1- 2022"/>
        <s v="На лечение Миши Бугаева - 2023 года сбор 1"/>
        <s v="Саша Сметанин"/>
        <s v="Полина Трубицына - 2 сбор"/>
        <s v="Николь Леонтьева - 2020 сбор 7"/>
        <s v="На лечение Ильи Апостолова - 2023 года сбор 1"/>
        <s v="Миша Михайлов"/>
        <s v="Людмила Лебедева - сбор 1 -2021"/>
        <s v="Никита Дегтяров - сбор 1 - 2021"/>
        <s v="Люба Чулкова"/>
        <s v="Ксения Шутова"/>
        <s v="Тимофей Садков"/>
        <s v="Мария Карпухина"/>
        <s v="Катя Грошева 2020 - 2 сбор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76" sheet="Данные расходы_2024"/>
  </cacheSource>
  <cacheFields count="5">
    <cacheField name="Дата">
      <sharedItems containsDate="1" containsString="0" containsBlank="1" containsMixedTypes="0" count="180">
        <d v="2024-01-12T00:00:00.000"/>
        <d v="2024-01-18T00:00:00.000"/>
        <d v="2024-01-21T00:00:00.000"/>
        <d v="2024-01-30T00:00:00.000"/>
        <d v="2024-02-12T00:00:00.000"/>
        <d v="2024-02-15T00:00:00.000"/>
        <d v="2024-02-21T00:00:00.000"/>
        <d v="2024-02-28T00:00:00.000"/>
        <d v="2024-03-19T00:00:00.000"/>
        <d v="2024-03-27T00:00:00.000"/>
        <d v="2024-03-29T00:00:00.000"/>
        <d v="2024-04-01T00:00:00.000"/>
        <d v="2024-04-09T00:00:00.000"/>
        <d v="2024-04-12T00:00:00.000"/>
        <d v="2024-04-16T00:00:00.000"/>
        <d v="2024-04-18T00:00:00.000"/>
        <m/>
        <d v="2021-09-01T00:00:00.000"/>
        <d v="2023-12-04T00:00:00.000"/>
        <d v="2021-10-06T00:00:00.000"/>
        <d v="2022-05-19T00:00:00.000"/>
        <d v="2023-06-05T00:00:00.000"/>
        <d v="2021-04-07T00:00:00.000"/>
        <d v="2021-07-29T00:00:00.000"/>
        <d v="2021-11-11T00:00:00.000"/>
        <d v="2022-01-11T00:00:00.000"/>
        <d v="2022-03-02T00:00:00.000"/>
        <d v="2022-08-15T00:00:00.000"/>
        <d v="2021-05-12T00:00:00.000"/>
        <d v="2021-10-25T00:00:00.000"/>
        <d v="2023-08-15T00:00:00.000"/>
        <d v="2021-04-26T00:00:00.000"/>
        <d v="2022-05-12T00:00:00.000"/>
        <d v="2023-07-29T00:00:00.000"/>
        <d v="2021-07-22T00:00:00.000"/>
        <d v="2022-04-26T00:00:00.000"/>
        <d v="2023-03-21T00:00:00.000"/>
        <d v="2023-05-12T00:00:00.000"/>
        <d v="2023-07-03T00:00:00.000"/>
        <d v="2023-08-08T00:00:00.000"/>
        <d v="2022-03-14T00:00:00.000"/>
        <d v="2022-12-09T00:00:00.000"/>
        <d v="2021-07-15T00:00:00.000"/>
        <d v="2023-01-23T00:00:00.000"/>
        <d v="2023-03-14T00:00:00.000"/>
        <d v="2021-06-29T00:00:00.000"/>
        <d v="2021-08-20T00:00:00.000"/>
        <d v="2022-05-24T00:00:00.000"/>
        <d v="2023-02-28T00:00:00.000"/>
        <d v="2023-09-06T00:00:00.000"/>
        <d v="2021-03-26T00:00:00.000"/>
        <d v="2022-06-03T00:00:00.000"/>
        <d v="2023-03-07T00:00:00.000"/>
        <d v="2022-05-17T00:00:00.000"/>
        <d v="2023-04-12T00:00:00.000"/>
        <d v="2021-11-09T00:00:00.000"/>
        <d v="2022-10-04T00:00:00.000"/>
        <d v="2021-12-14T00:00:00.000"/>
        <d v="2022-07-27T00:00:00.000"/>
        <d v="2023-01-09T00:00:00.000"/>
        <d v="2023-06-22T00:00:00.000"/>
        <d v="2021-06-15T00:00:00.000"/>
        <d v="2023-02-14T00:00:00.000"/>
        <d v="2021-11-21T00:00:00.000"/>
        <d v="2022-11-21T00:00:00.000"/>
        <d v="2023-10-16T00:00:00.000"/>
        <d v="2021-03-05T00:00:00.000"/>
        <d v="2022-03-31T00:00:00.000"/>
        <d v="2022-12-26T00:00:00.000"/>
        <d v="2023-02-26T00:00:00.000"/>
        <d v="2021-02-19T00:00:00.000"/>
        <d v="2021-06-01T00:00:00.000"/>
        <d v="2023-09-04T00:00:00.000"/>
        <d v="2021-07-06T00:00:00.000"/>
        <d v="2023-06-27T00:00:00.000"/>
        <d v="2023-08-18T00:00:00.000"/>
        <d v="2022-03-24T00:00:00.000"/>
        <d v="2022-10-28T00:00:00.000"/>
        <d v="2023-04-10T00:00:00.000"/>
        <d v="2023-06-01T00:00:00.000"/>
        <d v="2021-09-16T00:00:00.000"/>
        <d v="2022-08-11T00:00:00.000"/>
        <d v="2023-05-15T00:00:00.000"/>
        <d v="2021-01-26T00:00:00.000"/>
        <d v="2021-03-17T00:00:00.000"/>
        <d v="2021-08-04T00:00:00.000"/>
        <d v="2022-01-26T00:00:00.000"/>
        <d v="2023-11-07T00:00:00.000"/>
        <d v="2021-09-09T00:00:00.000"/>
        <d v="2022-04-22T00:00:00.000"/>
        <d v="2022-08-04T00:00:00.000"/>
        <d v="2023-03-17T00:00:00.000"/>
        <d v="2021-01-19T00:00:00.000"/>
        <d v="2022-09-09T00:00:00.000"/>
        <d v="2021-09-28T00:00:00.000"/>
        <d v="2022-01-19T00:00:00.000"/>
        <d v="2021-12-24T00:00:00.000"/>
        <d v="2022-02-24T00:00:00.000"/>
        <d v="2023-06-06T00:00:00.000"/>
        <d v="2021-11-12T00:00:00.000"/>
        <d v="2022-01-12T00:00:00.000"/>
        <d v="2022-03-03T00:00:00.000"/>
        <d v="2021-03-22T00:00:00.000"/>
        <d v="2023-01-12T00:00:00.000"/>
        <d v="2023-03-03T00:00:00.000"/>
        <d v="2023-02-17T00:00:00.000"/>
        <d v="2021-07-23T00:00:00.000"/>
        <d v="2021-12-10T00:00:00.000"/>
        <d v="2022-04-01T00:00:00.000"/>
        <d v="2022-01-24T00:00:00.000"/>
        <d v="2021-05-25T00:00:00.000"/>
        <d v="2021-12-29T00:00:00.000"/>
        <d v="2023-03-15T00:00:00.000"/>
        <d v="2021-04-13T00:00:00.000"/>
        <d v="2021-11-17T00:00:00.000"/>
        <d v="2022-01-17T00:00:00.000"/>
        <d v="2023-02-03T00:00:00.000"/>
        <d v="2022-09-26T00:00:00.000"/>
        <d v="2022-11-17T00:00:00.000"/>
        <d v="2022-05-18T00:00:00.000"/>
        <d v="2021-11-10T00:00:00.000"/>
        <d v="2022-03-01T00:00:00.000"/>
        <d v="2021-05-11T00:00:00.000"/>
        <d v="2021-07-02T00:00:00.000"/>
        <d v="2022-02-15T00:00:00.000"/>
        <d v="2022-07-28T00:00:00.000"/>
        <d v="2022-11-10T00:00:00.000"/>
        <d v="2023-01-10T00:00:00.000"/>
        <d v="2023-03-01T00:00:00.000"/>
        <d v="2022-10-24T00:00:00.000"/>
        <d v="2021-02-08T00:00:00.000"/>
        <d v="2021-11-03T00:00:00.000"/>
        <d v="2023-12-15T00:00:00.000"/>
        <d v="2021-08-26T00:00:00.000"/>
        <d v="2023-08-07T00:00:00.000"/>
        <d v="2022-05-04T00:00:00.000"/>
        <d v="2022-10-17T00:00:00.000"/>
        <d v="2023-05-30T00:00:00.000"/>
        <d v="2021-12-27T00:00:00.000"/>
        <d v="2023-03-13T00:00:00.000"/>
        <d v="2021-12-01T00:00:00.000"/>
        <d v="2023-11-22T00:00:00.000"/>
        <d v="2022-10-10T00:00:00.000"/>
        <d v="2023-02-01T00:00:00.000"/>
        <d v="2023-05-23T00:00:00.000"/>
        <d v="2021-12-20T00:00:00.000"/>
        <d v="2021-04-30T00:00:00.000"/>
        <d v="2021-06-21T00:00:00.000"/>
        <d v="2022-05-16T00:00:00.000"/>
        <d v="2023-02-20T00:00:00.000"/>
        <d v="2023-12-20T00:00:00.000"/>
        <d v="2022-04-04T00:00:00.000"/>
        <d v="2022-11-08T00:00:00.000"/>
        <d v="2023-10-03T00:00:00.000"/>
        <d v="2021-11-27T00:00:00.000"/>
        <d v="2022-08-31T00:00:00.000"/>
        <d v="2023-02-13T00:00:00.000"/>
        <d v="2021-03-11T00:00:00.000"/>
        <d v="2021-12-06T00:00:00.000"/>
        <d v="2023-02-06T00:00:00.000"/>
        <d v="2021-03-30T00:00:00.000"/>
        <d v="2021-05-21T00:00:00.000"/>
        <d v="2022-06-07T00:00:00.000"/>
        <d v="2023-08-24T00:00:00.000"/>
        <d v="2021-01-13T00:00:00.000"/>
        <d v="2022-03-30T00:00:00.000"/>
        <d v="2021-09-22T00:00:00.000"/>
        <d v="2021-05-14T00:00:00.000"/>
        <d v="2023-01-13T00:00:00.000"/>
        <d v="2021-08-10T00:00:00.000"/>
        <d v="2022-03-23T00:00:00.000"/>
        <d v="2022-07-05T00:00:00.000"/>
        <d v="2021-09-15T00:00:00.000"/>
        <d v="2022-04-28T00:00:00.000"/>
        <d v="2023-04-28T00:00:00.000"/>
        <d v="2021-04-21T00:00:00.000"/>
        <d v="2022-03-16T00:00:00.000"/>
        <d v="2021-05-26T00:00:00.000"/>
        <d v="2021-09-08T00:00:00.000"/>
        <d v="2021-01-18T00:00:00.000"/>
      </sharedItems>
    </cacheField>
    <cacheField name="Сбор">
      <sharedItems containsBlank="1" containsMixedTypes="0" count="102">
        <s v="На лечение Людмилы Лебедевой - 2023 сбор 2"/>
        <s v="На лечение Давида Мартиросяна - 2023 года сбор 1"/>
        <s v="На лечение Артёма Лебедева - 2021 сбор 2"/>
        <s v="На марафон &quot;Ты нам нужен!&quot; 2023"/>
        <s v="На лечение Дмитрия Шевчука - 2022 сбор 1"/>
        <s v="На лечение Вики Гапоновой - 2024 сбор 1"/>
        <s v="На лечение Всеволода Васильева - 2023 сбор 1"/>
        <s v="На лечение Маши Узловой - 2024 сбор 1"/>
        <s v="На лечение Андрея Дубравского - 2023 года сбор 1"/>
        <s v="На лечение Дмитрия Шевчука - 2023 сбор 1"/>
        <s v="На лечение Миши Бугаева - 2023 года сбор 1"/>
        <s v="На лечение Вити Смирнова - 2024 сбор 1"/>
        <m/>
        <s v="На лечение Ольги Шумель - 2021 сбор 1"/>
        <s v="На лечение Василисы Мастюгиной 2023 сбор 1"/>
        <s v="На лечение Людмилы Лебедевой - 2023 сбор 1"/>
        <s v="На лечение Николь Леонтьевой - 2023 сбор 1"/>
        <s v="На лечение Андрея Грушина - 2021 сбор 1"/>
        <s v="На лечение Киры Соколовой - 2021 сбор 1"/>
        <s v="На лечение Никиты Дегтярова - 2021 сбор 1"/>
        <s v="На лечение Леонарда Капитонова - 2023 года сбор 1"/>
        <s v="На лечение Миши Бугаева - сбор 2021 года "/>
        <s v="На лечение Ромы Щабло - 2022 сбор 1"/>
        <s v="На лечение Антона Калугина - 2020 сбор 1"/>
        <s v="На лечение Шаханы Телеевой - 2020 сбор 1"/>
        <s v="На лечение Дарьи Тюкавкиной - сбор 1 - 2021"/>
        <s v="&quot;Ты нам нужен!&quot; 2022"/>
        <s v="На лечение Маши Узловой - 2022 сбор 1"/>
        <s v="На лечение Миши Бугаева - 2022 сбор 1"/>
        <s v="На лечение Ольги Шумель - 2022 сбор 1"/>
        <s v="На лечение Глеба Селиверстова - 2023 года сбор 1"/>
        <s v="На лечение Антона Калугина - сборы 2019"/>
        <s v="На лечение Людмилы Лебедевой - 2023 сбор 1 и сбор 2"/>
        <s v="На лечение Нади Рыбалко - 2023 сбор 1"/>
        <s v="На лечение Артёма Горчакова - 2022 сбор 1"/>
        <s v="На лечение Мартина Бельгера - 2022 сбор 1"/>
        <s v="На лечение Маши Матюшичевой - 2022 сбор 1"/>
        <s v="На лечение Никиты Дегтярова - 2022 сбор 1"/>
        <s v="На лечение Жени Соколова - 2020 сбор 1"/>
        <s v="На лечение Алины Тютявиной - 2021 сбор 1"/>
        <s v="На лечение Антона Калугина - 2021 сбор 1"/>
        <s v="На лечение Дмитрия Шевчука - 2021 сбор 1"/>
        <s v="На лечение Максима Маслова - 2021 сбор 1"/>
        <s v="На лечение Никиты Дегтярова - 2022 сбор 2"/>
        <s v="На лечение Миши Бугаева - сбор 2018"/>
        <s v="На марафон &quot;Ты нам нужен!&quot; 2022"/>
        <s v="На лечение Андрея Грушина - сбор 1 - 2021"/>
        <s v="На лечение Леры Визигиной - сбор 1 - 2021"/>
        <s v="На лечение Никиты Дегтярова - 2022 сбор 3"/>
        <s v="На лечение Меланы Гаптулиной - 2023 года сбор 1"/>
        <s v="На лечение Кати Бровко - сбор 2 2021 "/>
        <s v="На лечение Камилы Разиньковой - 2020 сбор 2"/>
        <s v="На лечение Полины Трубицыной - 2020 сбор 1"/>
        <s v="На лечение Андрея Грушина - 2022 сбор 1"/>
        <s v="На лечение Андрея Белого - сбор 1 - 2021"/>
        <s v="На лечение Даши Ждановой - сбор 1 - 2021 "/>
        <s v="На лечение Дмитрия Шевчука - сборы 2019 и 2020"/>
        <s v="На лечение Миши Бугаева - сбор 1 - 2021"/>
        <s v="На лечение Алексея Журенкова 2022 сбор 1"/>
        <s v="На лечение Виталия Саприна - 2022 сбор 1"/>
        <s v="На лечение Даши Тюкавкиной - 2022 сбор 1"/>
        <s v="На лечение Златы Морозовой - 2022 сбор 1"/>
        <s v="На лечение Максима Шевцова - 2022 сбор 1"/>
        <s v="На лечение Вари Токовининой - 2023 сбор 1 "/>
        <s v="На лечение Славы Маркина - 2022 сбор 1"/>
        <s v="На лечение Артёма Горчакова - 2023 сбор 1"/>
        <s v="На лечение Кирилла Андреева - 2023 сбор 1"/>
        <s v="На лечение Анфисы Трубицыной - сбор 1 - 2021"/>
        <s v="На лечение Николь Леонтьевой - сбор 1 - 2021"/>
        <s v="На лечение Полины Трубицыной - сбор 1 - 2021"/>
        <s v="На лечение Анфисы Трубицыной - сбор 2 - 2021"/>
        <s v="На лечение Натальи Кочевой - сбор 1 -  2021 "/>
        <s v="На лечение Николь Леонтьевой - сбор 2 - 2021"/>
        <s v="На лечение Дмитрия Шевчука - сборы 2019, 2020, 2021"/>
        <s v="На лечение Людмилы и Артёма Лебедевых - 2022 сбор 1"/>
        <s v="На формирование Резерва фонда экстренной помощи "/>
        <s v="На лечение Людмилы Лебедевой - 2021 сбор 1"/>
        <s v="На лечение Артёма Лебедева - 2023 сбор 1"/>
        <s v="На лечение Максима Шевцова - 2023 сбор 1"/>
        <s v="На марафон &quot;Ты нам нужен!&quot;"/>
        <s v="На лечение Вики Любинской - 2020 сбор 1"/>
        <s v="На лечение Вики и Кати Гнездиловой - 2021 сбор 1"/>
        <s v="На лечение Людмилы и Артёма Лебедевых - сбор 1 - 2021"/>
        <s v="На лечение Вики и Кати Гнездиловой - 2020 сбор 2"/>
        <s v="На лечение Кати Бровко - сбор 1 2021 "/>
        <s v="На лечение Ильи Апостолова - 2023 сбор 1 "/>
        <s v="На лечение Эвелины Житниковой - 2023 сбор 1"/>
        <s v="На лечение Антона Калугина - 2021 сбор 2"/>
        <s v="На лечение Людмилы Лебедевой - 2020 сборы"/>
        <s v="На лечение Алексея Журенкова - 2022 сбор 1"/>
        <s v="На лечение Людмилы Лебедевой - 2022 сбор 1"/>
        <s v="На лечение Николь Леонтьевой - 2022 сбор 1"/>
        <s v="На лечение Валерии Реньгите - 2020 сбор 1"/>
        <s v="На лечение Кати Гнездиловой - 2020 сбор 1"/>
        <s v="На лечение Карины Агаевой - 2022 сбор 2"/>
        <s v="На лечение Дениса Несветаева -  сбор 1 - 2021"/>
        <s v="На лечение Вики Петровой - 2021 сбор 1"/>
        <s v="На лечение Даши Ждановой - 2021 сбор 1"/>
        <s v="На лечение Жени Соколова - 2021 сбор 1"/>
        <s v="На лечение Миши Бугаева - 2022 года сбор 1"/>
        <s v="На лечение Дмитрия Шевчука - 2022 сбор 2"/>
        <s v="На лечение Виктории Гнездиловой - 2020 сбор 1"/>
      </sharedItems>
    </cacheField>
    <cacheField name="Получатель платежа">
      <sharedItems containsMixedTypes="0"/>
    </cacheField>
    <cacheField name="Статья расходов">
      <sharedItems containsBlank="1" containsMixedTypes="0" count="18">
        <s v="Оплата за услуги проживания в месте лечения"/>
        <s v="Услуги транспортировки машиной скорой медицинской помощи"/>
        <s v="Оплата за медицинские услуги для детей"/>
        <s v="Оплата за авиабилеты"/>
        <s v="Выплата материальной помощи в качестве компенсанции расходов, связанных с лечением"/>
        <s v="Оплата за медицинское оборудование для детей"/>
        <s v="Оплата за специальное питание для детей"/>
        <s v="Оплата за услуги адаптивной физкультуры для детей"/>
        <s v="Оплата за реабилитационное (спортивное) оборудование для детей"/>
        <s v="Оплата за услуги адаптивного плавания для детей"/>
        <s v="Оплата за услуги занятий с дефектологом, логопедом и иные для детей"/>
        <m/>
        <s v="Оплата за услуги слуховой реабилитации"/>
        <s v="Оплата за услуги проживания"/>
        <s v="Оплата транспортных услуг до места лечения (обследования)"/>
        <s v="Оплата за услуги реабилитации для детей"/>
        <s v="Оплата за услуги перевода медицинской документации"/>
        <s v="Оплата авиабилетов до места лечения (обследования)"/>
      </sharedItems>
    </cacheField>
    <cacheField name="Сумма платежа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colGrandTotals="0" itemPrintTitles="1" compactData="0" updatedVersion="2" indent="0" showMemberPropertyTips="1">
  <location ref="A60:F252" firstHeaderRow="2" firstDataRow="2" firstDataCol="5"/>
  <pivotFields count="6">
    <pivotField axis="axisRow" compact="0" outline="0" subtotalTop="0" showAll="0" defaultSubtotal="0">
      <items count="2200">
        <item m="1" x="177"/>
        <item m="1" x="228"/>
        <item m="1" x="1276"/>
        <item m="1" x="243"/>
        <item m="1" x="1299"/>
        <item m="1" x="285"/>
        <item m="1" x="1351"/>
        <item m="1" x="312"/>
        <item m="1" x="1377"/>
        <item m="1" x="342"/>
        <item m="1" x="1447"/>
        <item m="1" x="407"/>
        <item m="1" x="1488"/>
        <item m="1" x="178"/>
        <item m="1" x="1194"/>
        <item m="1" x="1530"/>
        <item m="1" x="267"/>
        <item m="1" x="1378"/>
        <item m="1" x="344"/>
        <item m="1" x="314"/>
        <item m="1" x="1410"/>
        <item m="1" x="373"/>
        <item m="1" x="1490"/>
        <item m="1" x="447"/>
        <item m="1" x="484"/>
        <item m="1" x="532"/>
        <item m="1" x="1620"/>
        <item m="1" x="1240"/>
        <item m="1" x="1325"/>
        <item m="1" x="290"/>
        <item m="1" x="1452"/>
        <item m="1" x="347"/>
        <item m="1" x="411"/>
        <item m="1" x="1413"/>
        <item m="1" x="377"/>
        <item m="1" x="1492"/>
        <item m="1" x="1533"/>
        <item m="1" x="487"/>
        <item m="1" x="534"/>
        <item m="1" x="1662"/>
        <item m="1" x="1710"/>
        <item m="1" x="676"/>
        <item m="1" x="1761"/>
        <item m="1" x="274"/>
        <item m="1" x="296"/>
        <item m="1" x="1307"/>
        <item m="1" x="1358"/>
        <item m="1" x="1418"/>
        <item m="1" x="1385"/>
        <item m="1" x="1496"/>
        <item m="1" x="1581"/>
        <item m="1" x="538"/>
        <item m="1" x="583"/>
        <item m="1" x="1811"/>
        <item m="1" x="325"/>
        <item m="1" x="1390"/>
        <item m="1" x="386"/>
        <item m="1" x="1336"/>
        <item m="1" x="769"/>
        <item m="1" x="542"/>
        <item m="1" x="587"/>
        <item m="1" x="1667"/>
        <item m="1" x="1765"/>
        <item m="1" x="851"/>
        <item m="1" x="1813"/>
        <item m="1" x="770"/>
        <item m="1" x="1861"/>
        <item m="1" x="811"/>
        <item m="1" x="1901"/>
        <item m="1" x="1431"/>
        <item m="1" x="426"/>
        <item m="1" x="1507"/>
        <item m="1" x="393"/>
        <item m="1" x="1467"/>
        <item m="1" x="1547"/>
        <item m="1" x="1628"/>
        <item m="1" x="1862"/>
        <item m="1" x="464"/>
        <item m="1" x="549"/>
        <item m="1" x="1673"/>
        <item m="1" x="1770"/>
        <item m="1" x="732"/>
        <item m="1" x="813"/>
        <item m="1" x="1953"/>
        <item m="1" x="901"/>
        <item m="1" x="2003"/>
        <item m="1" x="939"/>
        <item m="1" x="1473"/>
        <item m="1" x="433"/>
        <item m="1" x="1514"/>
        <item m="1" x="470"/>
        <item m="1" x="1555"/>
        <item m="1" x="510"/>
        <item m="1" x="1597"/>
        <item m="1" x="557"/>
        <item m="1" x="1635"/>
        <item m="1" x="1679"/>
        <item m="1" x="643"/>
        <item m="1" x="1723"/>
        <item m="1" x="1777"/>
        <item m="1" x="737"/>
        <item m="1" x="1820"/>
        <item m="1" x="777"/>
        <item m="1" x="1866"/>
        <item m="1" x="816"/>
        <item m="1" x="1906"/>
        <item m="1" x="855"/>
        <item m="1" x="1957"/>
        <item m="1" x="903"/>
        <item m="1" x="2005"/>
        <item m="1" x="941"/>
        <item m="1" x="2044"/>
        <item m="1" x="982"/>
        <item m="1" x="2075"/>
        <item m="1" x="1010"/>
        <item m="1" x="2110"/>
        <item m="1" x="1561"/>
        <item m="1" x="1640"/>
        <item m="1" x="516"/>
        <item m="1" x="1603"/>
        <item m="1" x="563"/>
        <item m="1" x="603"/>
        <item m="1" x="1684"/>
        <item m="1" x="649"/>
        <item m="1" x="1730"/>
        <item m="1" x="698"/>
        <item m="1" x="1784"/>
        <item m="1" x="743"/>
        <item m="1" x="822"/>
        <item m="1" x="1828"/>
        <item m="1" x="783"/>
        <item m="1" x="1870"/>
        <item m="1" x="1913"/>
        <item m="1" x="859"/>
        <item m="1" x="1962"/>
        <item m="1" x="944"/>
        <item m="1" x="2046"/>
        <item m="1" x="984"/>
        <item m="1" x="2076"/>
        <item m="1" x="1011"/>
        <item m="1" x="2112"/>
        <item m="1" x="1041"/>
        <item x="72"/>
        <item m="1" x="2143"/>
        <item m="1" x="1066"/>
        <item m="1" x="2170"/>
        <item m="1" x="1646"/>
        <item m="1" x="608"/>
        <item m="1" x="1692"/>
        <item m="1" x="656"/>
        <item m="1" x="1736"/>
        <item m="1" x="705"/>
        <item m="1" x="1792"/>
        <item m="1" x="749"/>
        <item m="1" x="827"/>
        <item m="1" x="1919"/>
        <item m="1" x="867"/>
        <item m="1" x="1968"/>
        <item m="1" x="1835"/>
        <item m="1" x="2013"/>
        <item m="1" x="2079"/>
        <item m="1" x="1013"/>
        <item m="1" x="2145"/>
        <item m="1" x="1068"/>
        <item m="1" x="73"/>
        <item m="1" x="1119"/>
        <item m="1" x="1798"/>
        <item m="1" x="792"/>
        <item m="1" x="1881"/>
        <item m="1" x="872"/>
        <item m="1" x="1975"/>
        <item m="1" x="2019"/>
        <item m="1" x="956"/>
        <item m="1" x="2084"/>
        <item m="1" x="1016"/>
        <item m="1" x="2117"/>
        <item m="1" x="1045"/>
        <item m="1" x="1096"/>
        <item m="1" x="75"/>
        <item m="1" x="96"/>
        <item m="1" x="139"/>
        <item m="1" x="798"/>
        <item m="1" x="1886"/>
        <item m="1" x="1933"/>
        <item m="1" x="876"/>
        <item m="1" x="1980"/>
        <item m="1" x="2026"/>
        <item m="1" x="962"/>
        <item m="1" x="995"/>
        <item m="1" x="1022"/>
        <item m="1" x="2124"/>
        <item m="1" x="1050"/>
        <item m="1" x="2151"/>
        <item m="1" x="1076"/>
        <item m="1" x="78"/>
        <item m="1" x="1124"/>
        <item m="1" x="98"/>
        <item m="1" x="1142"/>
        <item m="1" x="1164"/>
        <item m="1" x="142"/>
        <item m="1" x="1184"/>
        <item m="1" x="1205"/>
        <item m="1" x="118"/>
        <item m="1" x="1939"/>
        <item m="1" x="881"/>
        <item m="1" x="1987"/>
        <item m="1" x="925"/>
        <item m="1" x="2031"/>
        <item m="1" x="968"/>
        <item m="1" x="2062"/>
        <item m="1" x="2095"/>
        <item m="1" x="1055"/>
        <item m="1" x="2155"/>
        <item m="1" x="2185"/>
        <item m="1" x="1081"/>
        <item m="1" x="1104"/>
        <item m="1" x="1129"/>
        <item m="1" x="101"/>
        <item m="1" x="121"/>
        <item m="1" x="1166"/>
        <item m="1" x="146"/>
        <item m="1" x="1186"/>
        <item m="1" x="168"/>
        <item m="1" x="1209"/>
        <item m="1" x="187"/>
        <item m="1" x="1232"/>
        <item m="1" x="1253"/>
        <item m="1" x="685"/>
        <item m="1" x="200"/>
        <item m="1" x="223"/>
        <item m="1" x="1221"/>
        <item m="1" x="193"/>
        <item m="1" x="207"/>
        <item m="1" x="1261"/>
        <item m="1" x="229"/>
        <item m="1" x="1277"/>
        <item m="1" x="244"/>
        <item m="1" x="1300"/>
        <item m="1" x="266"/>
        <item m="1" x="1321"/>
        <item m="1" x="1352"/>
        <item m="1" x="286"/>
        <item m="1" x="313"/>
        <item m="1" x="343"/>
        <item m="1" x="1448"/>
        <item m="1" x="408"/>
        <item m="1" x="1489"/>
        <item m="1" x="446"/>
        <item m="1" x="483"/>
        <item m="1" x="1531"/>
        <item m="1" x="1573"/>
        <item m="1" x="1195"/>
        <item m="1" x="180"/>
        <item m="1" x="1222"/>
        <item m="1" x="209"/>
        <item m="1" x="1263"/>
        <item m="1" x="230"/>
        <item m="1" x="1278"/>
        <item m="1" x="1323"/>
        <item m="1" x="288"/>
        <item m="1" x="1354"/>
        <item m="1" x="1380"/>
        <item m="1" x="375"/>
        <item m="1" x="1450"/>
        <item m="1" x="410"/>
        <item m="1" x="1575"/>
        <item m="1" x="533"/>
        <item m="1" x="1243"/>
        <item m="1" x="213"/>
        <item m="1" x="1282"/>
        <item m="1" x="248"/>
        <item m="1" x="293"/>
        <item m="1" x="350"/>
        <item m="1" x="1494"/>
        <item m="1" x="1535"/>
        <item m="1" x="490"/>
        <item m="1" x="536"/>
        <item m="1" x="582"/>
        <item m="1" x="1663"/>
        <item m="1" x="631"/>
        <item m="1" x="1711"/>
        <item m="1" x="677"/>
        <item m="1" x="1762"/>
        <item m="1" x="1311"/>
        <item m="1" x="277"/>
        <item m="1" x="1287"/>
        <item m="1" x="253"/>
        <item m="1" x="1333"/>
        <item m="1" x="299"/>
        <item m="1" x="1361"/>
        <item m="1" x="355"/>
        <item m="1" x="1421"/>
        <item m="1" x="383"/>
        <item m="1" x="419"/>
        <item m="1" x="1458"/>
        <item m="1" x="455"/>
        <item m="1" x="1585"/>
        <item m="1" x="540"/>
        <item m="1" x="1622"/>
        <item m="1" x="633"/>
        <item m="1" x="1763"/>
        <item m="1" x="1540"/>
        <item m="1" x="494"/>
        <item m="1" x="1713"/>
        <item m="1" x="585"/>
        <item m="1" x="1665"/>
        <item m="1" x="679"/>
        <item m="1" x="728"/>
        <item m="1" x="1812"/>
        <item m="1" x="306"/>
        <item m="1" x="1365"/>
        <item m="1" x="329"/>
        <item m="1" x="1393"/>
        <item m="1" x="1465"/>
        <item m="1" x="1505"/>
        <item m="1" x="461"/>
        <item m="1" x="499"/>
        <item m="1" x="1589"/>
        <item m="1" x="1670"/>
        <item m="1" x="546"/>
        <item m="1" x="1625"/>
        <item m="1" x="590"/>
        <item m="1" x="1717"/>
        <item m="1" x="682"/>
        <item m="1" x="1768"/>
        <item m="1" x="636"/>
        <item m="1" x="730"/>
        <item m="1" x="1814"/>
        <item m="1" x="772"/>
        <item m="1" x="812"/>
        <item m="1" x="1902"/>
        <item m="1" x="1952"/>
        <item m="1" x="1398"/>
        <item m="1" x="362"/>
        <item m="1" x="1470"/>
        <item m="1" x="430"/>
        <item m="1" x="1511"/>
        <item m="1" x="467"/>
        <item m="1" x="1551"/>
        <item m="1" x="506"/>
        <item m="1" x="553"/>
        <item m="1" x="1631"/>
        <item m="1" x="595"/>
        <item m="1" x="1676"/>
        <item m="1" x="640"/>
        <item m="1" x="1721"/>
        <item m="1" x="1773"/>
        <item m="1" x="735"/>
        <item m="1" x="1818"/>
        <item m="1" x="775"/>
        <item m="1" x="1864"/>
        <item m="1" x="1904"/>
        <item m="1" x="853"/>
        <item m="1" x="1955"/>
        <item m="1" x="902"/>
        <item m="1" x="2004"/>
        <item m="1" x="940"/>
        <item m="1" x="1477"/>
        <item m="1" x="436"/>
        <item m="1" x="1517"/>
        <item m="1" x="473"/>
        <item m="1" x="1558"/>
        <item m="1" x="512"/>
        <item m="1" x="1599"/>
        <item m="1" x="560"/>
        <item m="1" x="599"/>
        <item m="1" x="1682"/>
        <item m="1" x="645"/>
        <item m="1" x="1726"/>
        <item m="1" x="694"/>
        <item m="1" x="1824"/>
        <item m="1" x="781"/>
        <item m="1" x="1867"/>
        <item m="1" x="819"/>
        <item m="1" x="1909"/>
        <item m="1" x="857"/>
        <item m="1" x="904"/>
        <item m="1" x="2007"/>
        <item m="1" x="942"/>
        <item m="1" x="2045"/>
        <item m="1" x="983"/>
        <item m="1" x="1565"/>
        <item m="1" x="2111"/>
        <item m="1" x="520"/>
        <item m="1" x="1606"/>
        <item m="1" x="567"/>
        <item m="1" x="1688"/>
        <item m="1" x="652"/>
        <item m="1" x="1733"/>
        <item m="1" x="701"/>
        <item m="1" x="1788"/>
        <item m="1" x="786"/>
        <item m="1" x="1873"/>
        <item m="1" x="824"/>
        <item m="1" x="1915"/>
        <item m="1" x="863"/>
        <item m="1" x="1965"/>
        <item m="1" x="2010"/>
        <item m="1" x="947"/>
        <item m="1" x="2048"/>
        <item m="1" x="985"/>
        <item m="1" x="2077"/>
        <item m="1" x="1042"/>
        <item m="1" x="2144"/>
        <item m="1" x="1067"/>
        <item m="1" x="2171"/>
        <item m="1" x="1649"/>
        <item m="1" x="660"/>
        <item m="1" x="1740"/>
        <item m="1" x="708"/>
        <item m="1" x="1795"/>
        <item m="1" x="752"/>
        <item m="1" x="1878"/>
        <item m="1" x="830"/>
        <item m="1" x="1923"/>
        <item m="1" x="868"/>
        <item m="1" x="1972"/>
        <item m="1" x="952"/>
        <item m="1" x="2050"/>
        <item m="1" x="988"/>
        <item m="1" x="2081"/>
        <item m="1" x="1015"/>
        <item m="1" x="2147"/>
        <item m="1" x="1070"/>
        <item m="1" x="2173"/>
        <item m="1" x="1095"/>
        <item m="1" x="74"/>
        <item m="1" x="1120"/>
        <item m="1" x="1747"/>
        <item m="1" x="713"/>
        <item m="1" x="1802"/>
        <item m="1" x="756"/>
        <item m="1" x="1844"/>
        <item m="1" x="795"/>
        <item m="1" x="834"/>
        <item m="1" x="1930"/>
        <item m="1" x="875"/>
        <item m="1" x="1977"/>
        <item m="1" x="916"/>
        <item m="1" x="2022"/>
        <item m="1" x="993"/>
        <item m="1" x="2086"/>
        <item m="1" x="1018"/>
        <item m="1" x="2121"/>
        <item m="1" x="1048"/>
        <item m="1" x="2177"/>
        <item m="1" x="1098"/>
        <item m="1" x="1073"/>
        <item m="1" x="76"/>
        <item m="1" x="1122"/>
        <item m="1" x="97"/>
        <item m="1" x="1163"/>
        <item m="1" x="141"/>
        <item m="1" x="1850"/>
        <item m="1" x="800"/>
        <item m="1" x="1890"/>
        <item m="1" x="879"/>
        <item m="1" x="1984"/>
        <item m="1" x="922"/>
        <item m="1" x="2028"/>
        <item m="1" x="966"/>
        <item m="1" x="2092"/>
        <item m="1" x="1026"/>
        <item m="1" x="2127"/>
        <item m="1" x="1052"/>
        <item m="1" x="2153"/>
        <item m="1" x="1078"/>
        <item m="1" x="1101"/>
        <item m="1" x="81"/>
        <item m="1" x="1127"/>
        <item m="1" x="99"/>
        <item m="1" x="1144"/>
        <item m="1" x="144"/>
        <item m="1" x="1185"/>
        <item m="1" x="166"/>
        <item m="1" x="1207"/>
        <item m="1" x="1942"/>
        <item m="1" x="885"/>
        <item m="1" x="928"/>
        <item m="1" x="2034"/>
        <item m="1" x="972"/>
        <item m="1" x="2065"/>
        <item m="1" x="1001"/>
        <item m="1" x="2132"/>
        <item m="1" x="2157"/>
        <item m="1" x="1084"/>
        <item m="1" x="2189"/>
        <item m="1" x="87"/>
        <item m="1" x="1132"/>
        <item m="1" x="104"/>
        <item m="1" x="1147"/>
        <item m="1" x="124"/>
        <item m="1" x="1169"/>
        <item m="1" x="1188"/>
        <item m="1" x="170"/>
        <item m="1" x="1211"/>
        <item m="1" x="188"/>
        <item m="1" x="1233"/>
        <item m="1" x="201"/>
        <item m="1" x="1254"/>
        <item m="1" x="1177"/>
        <item m="1" x="179"/>
        <item m="1" x="1238"/>
        <item m="1" x="208"/>
        <item m="1" x="1262"/>
        <item m="1" x="245"/>
        <item m="1" x="1301"/>
        <item m="1" x="268"/>
        <item m="1" x="1322"/>
        <item m="1" x="287"/>
        <item m="1" x="1353"/>
        <item m="1" x="1379"/>
        <item m="1" x="345"/>
        <item m="1" x="1411"/>
        <item m="1" x="374"/>
        <item m="1" x="1449"/>
        <item m="1" x="409"/>
        <item m="1" x="448"/>
        <item m="1" x="485"/>
        <item m="1" x="1574"/>
        <item m="1" x="1196"/>
        <item m="1" x="181"/>
        <item m="1" x="194"/>
        <item m="1" x="1241"/>
        <item m="1" x="211"/>
        <item m="1" x="1265"/>
        <item m="1" x="231"/>
        <item m="1" x="1280"/>
        <item m="1" x="1303"/>
        <item m="1" x="270"/>
        <item m="1" x="1326"/>
        <item m="1" x="291"/>
        <item m="1" x="1355"/>
        <item m="1" x="316"/>
        <item m="1" x="348"/>
        <item m="1" x="1414"/>
        <item m="1" x="378"/>
        <item m="1" x="1453"/>
        <item m="1" x="412"/>
        <item m="1" x="488"/>
        <item m="1" x="1577"/>
        <item m="1" x="535"/>
        <item m="1" x="1245"/>
        <item m="1" x="215"/>
        <item m="1" x="235"/>
        <item m="1" x="1284"/>
        <item m="1" x="251"/>
        <item m="1" x="1308"/>
        <item m="1" x="1330"/>
        <item m="1" x="319"/>
        <item m="1" x="353"/>
        <item m="1" x="381"/>
        <item m="1" x="1419"/>
        <item m="1" x="416"/>
        <item m="1" x="1497"/>
        <item m="1" x="453"/>
        <item m="1" x="1538"/>
        <item m="1" x="492"/>
        <item m="1" x="1582"/>
        <item m="1" x="1621"/>
        <item m="1" x="584"/>
        <item m="1" x="1664"/>
        <item m="1" x="632"/>
        <item m="1" x="1712"/>
        <item m="1" x="678"/>
        <item m="1" x="1290"/>
        <item m="1" x="256"/>
        <item m="1" x="1313"/>
        <item m="1" x="279"/>
        <item m="1" x="303"/>
        <item m="1" x="1337"/>
        <item m="1" x="1391"/>
        <item m="1" x="326"/>
        <item m="1" x="358"/>
        <item m="1" x="1425"/>
        <item m="1" x="387"/>
        <item m="1" x="1462"/>
        <item m="1" x="1502"/>
        <item m="1" x="458"/>
        <item m="1" x="1543"/>
        <item m="1" x="496"/>
        <item m="1" x="1586"/>
        <item m="1" x="543"/>
        <item m="1" x="588"/>
        <item m="1" x="1668"/>
        <item m="1" x="635"/>
        <item m="1" x="1715"/>
        <item m="1" x="680"/>
        <item m="1" x="1766"/>
        <item m="1" x="729"/>
        <item m="1" x="1369"/>
        <item m="1" x="333"/>
        <item m="1" x="360"/>
        <item m="1" x="1432"/>
        <item m="1" x="394"/>
        <item m="1" x="427"/>
        <item m="1" x="1508"/>
        <item m="1" x="771"/>
        <item m="1" x="1548"/>
        <item m="1" x="503"/>
        <item m="1" x="1592"/>
        <item m="1" x="550"/>
        <item m="1" x="1629"/>
        <item m="1" x="593"/>
        <item m="1" x="638"/>
        <item m="1" x="1720"/>
        <item m="1" x="686"/>
        <item m="1" x="1771"/>
        <item m="1" x="733"/>
        <item m="1" x="1816"/>
        <item m="1" x="1863"/>
        <item m="1" x="814"/>
        <item m="1" x="1903"/>
        <item m="1" x="852"/>
        <item m="1" x="1954"/>
        <item m="1" x="1401"/>
        <item m="1" x="1437"/>
        <item m="1" x="399"/>
        <item m="1" x="1474"/>
        <item m="1" x="434"/>
        <item m="1" x="1515"/>
        <item m="1" x="471"/>
        <item m="1" x="1556"/>
        <item m="1" x="558"/>
        <item m="1" x="1636"/>
        <item m="1" x="598"/>
        <item m="1" x="1680"/>
        <item m="1" x="692"/>
        <item m="1" x="1778"/>
        <item m="1" x="738"/>
        <item m="1" x="1821"/>
        <item m="1" x="778"/>
        <item m="1" x="817"/>
        <item m="1" x="1907"/>
        <item m="1" x="856"/>
        <item m="1" x="1958"/>
        <item m="1" x="438"/>
        <item m="1" x="2006"/>
        <item m="1" x="1480"/>
        <item m="1" x="1520"/>
        <item m="1" x="476"/>
        <item m="1" x="1562"/>
        <item m="1" x="517"/>
        <item m="1" x="564"/>
        <item m="1" x="1641"/>
        <item m="1" x="604"/>
        <item m="1" x="1685"/>
        <item m="1" x="650"/>
        <item m="1" x="1731"/>
        <item m="1" x="1785"/>
        <item m="1" x="744"/>
        <item m="1" x="1829"/>
        <item m="1" x="784"/>
        <item m="1" x="1871"/>
        <item m="1" x="823"/>
        <item m="1" x="860"/>
        <item m="1" x="1963"/>
        <item m="1" x="906"/>
        <item m="1" x="2008"/>
        <item m="1" x="945"/>
        <item m="1" x="2047"/>
        <item m="1" x="1569"/>
        <item m="1" x="523"/>
        <item m="1" x="1611"/>
        <item m="1" x="609"/>
        <item m="1" x="1693"/>
        <item m="1" x="657"/>
        <item m="1" x="1737"/>
        <item m="1" x="706"/>
        <item m="1" x="1793"/>
        <item m="1" x="750"/>
        <item m="1" x="1836"/>
        <item m="1" x="789"/>
        <item m="1" x="1876"/>
        <item m="1" x="828"/>
        <item m="1" x="1920"/>
        <item m="1" x="1969"/>
        <item m="1" x="909"/>
        <item m="1" x="2014"/>
        <item m="1" x="950"/>
        <item m="1" x="2049"/>
        <item m="1" x="2114"/>
        <item m="1" x="1043"/>
        <item m="1" x="2146"/>
        <item m="1" x="1069"/>
        <item m="1" x="2172"/>
        <item m="1" x="618"/>
        <item m="1" x="1699"/>
        <item m="1" x="663"/>
        <item m="1" x="1743"/>
        <item m="1" x="710"/>
        <item m="1" x="1799"/>
        <item m="1" x="1841"/>
        <item m="1" x="793"/>
        <item m="1" x="1882"/>
        <item m="1" x="832"/>
        <item m="1" x="1927"/>
        <item m="1" x="873"/>
        <item m="1" x="2020"/>
        <item m="1" x="957"/>
        <item m="1" x="914"/>
        <item m="1" x="2053"/>
        <item m="1" x="2085"/>
        <item m="1" x="2149"/>
        <item m="1" x="2175"/>
        <item m="1" x="991"/>
        <item m="1" x="2118"/>
        <item m="1" x="1046"/>
        <item m="1" x="1072"/>
        <item m="1" x="1097"/>
        <item m="1" x="1121"/>
        <item m="1" x="1752"/>
        <item m="1" x="718"/>
        <item m="1" x="1804"/>
        <item m="1" x="759"/>
        <item m="1" x="1847"/>
        <item m="1" x="1887"/>
        <item m="1" x="877"/>
        <item m="1" x="837"/>
        <item m="1" x="1934"/>
        <item m="1" x="1981"/>
        <item m="1" x="919"/>
        <item m="1" x="963"/>
        <item m="1" x="2057"/>
        <item m="1" x="2090"/>
        <item m="1" x="1023"/>
        <item m="1" x="2125"/>
        <item m="1" x="1077"/>
        <item m="1" x="2180"/>
        <item m="1" x="79"/>
        <item m="1" x="1099"/>
        <item m="1" x="1125"/>
        <item m="1" x="1143"/>
        <item m="1" x="119"/>
        <item m="1" x="143"/>
        <item m="1" x="1853"/>
        <item m="1" x="804"/>
        <item m="1" x="882"/>
        <item m="1" x="1988"/>
        <item m="1" x="926"/>
        <item m="1" x="2032"/>
        <item m="1" x="969"/>
        <item m="1" x="2063"/>
        <item m="1" x="2096"/>
        <item m="1" x="1028"/>
        <item m="1" x="2130"/>
        <item m="1" x="1056"/>
        <item m="1" x="1082"/>
        <item m="1" x="2186"/>
        <item m="1" x="1130"/>
        <item m="1" x="1105"/>
        <item m="1" x="84"/>
        <item m="1" x="122"/>
        <item m="1" x="102"/>
        <item m="1" x="1167"/>
        <item m="1" x="147"/>
        <item m="1" x="1187"/>
        <item m="1" x="169"/>
        <item m="1" x="1210"/>
        <item m="1" x="1945"/>
        <item m="1" x="889"/>
        <item m="1" x="1993"/>
        <item m="1" x="931"/>
        <item m="1" x="2037"/>
        <item m="1" x="975"/>
        <item m="1" x="2067"/>
        <item m="1" x="2100"/>
        <item m="1" x="1032"/>
        <item m="1" x="2134"/>
        <item m="1" x="1059"/>
        <item m="1" x="2159"/>
        <item m="1" x="1086"/>
        <item m="1" x="1109"/>
        <item m="1" x="1134"/>
        <item m="1" x="105"/>
        <item m="1" x="1149"/>
        <item m="1" x="125"/>
        <item m="1" x="151"/>
        <item m="1" x="1190"/>
        <item m="1" x="172"/>
        <item m="1" x="1213"/>
        <item m="1" x="189"/>
        <item m="1" x="1234"/>
        <item m="1" x="202"/>
        <item m="1" x="1255"/>
        <item m="1" x="1239"/>
        <item m="1" x="210"/>
        <item m="1" x="1264"/>
        <item m="1" x="1279"/>
        <item m="1" x="1302"/>
        <item m="1" x="269"/>
        <item m="1" x="246"/>
        <item m="1" x="1324"/>
        <item m="1" x="289"/>
        <item m="1" x="315"/>
        <item m="1" x="1381"/>
        <item m="1" x="346"/>
        <item m="1" x="1412"/>
        <item m="1" x="376"/>
        <item m="1" x="1451"/>
        <item m="1" x="1491"/>
        <item m="1" x="449"/>
        <item m="1" x="1532"/>
        <item m="1" x="486"/>
        <item m="1" x="1576"/>
        <item m="1" x="1198"/>
        <item m="1" x="1223"/>
        <item m="1" x="195"/>
        <item m="1" x="1244"/>
        <item m="1" x="214"/>
        <item m="1" x="1267"/>
        <item m="1" x="233"/>
        <item m="1" x="249"/>
        <item m="1" x="1305"/>
        <item m="1" x="272"/>
        <item m="1" x="1328"/>
        <item m="1" x="294"/>
        <item m="1" x="1356"/>
        <item m="1" x="1383"/>
        <item m="1" x="351"/>
        <item m="1" x="1416"/>
        <item m="1" x="380"/>
        <item m="1" x="1455"/>
        <item m="1" x="414"/>
        <item m="1" x="451"/>
        <item m="1" x="1536"/>
        <item m="1" x="491"/>
        <item m="1" x="1579"/>
        <item m="1" x="1247"/>
        <item m="1" x="1270"/>
        <item m="1" x="537"/>
        <item m="1" x="238"/>
        <item m="1" x="1288"/>
        <item m="1" x="254"/>
        <item m="1" x="300"/>
        <item m="1" x="1362"/>
        <item m="1" x="322"/>
        <item m="1" x="1388"/>
        <item m="1" x="356"/>
        <item m="1" x="1422"/>
        <item m="1" x="1459"/>
        <item m="1" x="420"/>
        <item m="1" x="1500"/>
        <item m="1" x="456"/>
        <item m="1" x="1541"/>
        <item m="1" x="495"/>
        <item m="1" x="541"/>
        <item m="1" x="1623"/>
        <item m="1" x="586"/>
        <item m="1" x="1666"/>
        <item m="1" x="634"/>
        <item m="1" x="1714"/>
        <item m="1" x="1764"/>
        <item m="1" x="1292"/>
        <item m="1" x="259"/>
        <item m="1" x="1315"/>
        <item m="1" x="1339"/>
        <item m="1" x="1366"/>
        <item m="1" x="330"/>
        <item m="1" x="1394"/>
        <item m="1" x="359"/>
        <item m="1" x="1428"/>
        <item m="1" x="390"/>
        <item m="1" x="423"/>
        <item m="1" x="462"/>
        <item m="1" x="1545"/>
        <item m="1" x="500"/>
        <item m="1" x="1590"/>
        <item m="1" x="1626"/>
        <item m="1" x="591"/>
        <item m="1" x="1671"/>
        <item m="1" x="637"/>
        <item m="1" x="1718"/>
        <item m="1" x="683"/>
        <item m="1" x="731"/>
        <item m="1" x="1815"/>
        <item m="1" x="773"/>
        <item m="1" x="1372"/>
        <item m="1" x="335"/>
        <item m="1" x="363"/>
        <item m="1" x="1434"/>
        <item m="1" x="397"/>
        <item m="1" x="431"/>
        <item m="1" x="1552"/>
        <item m="1" x="507"/>
        <item m="1" x="547"/>
        <item m="1" x="1595"/>
        <item m="1" x="554"/>
        <item m="1" x="1632"/>
        <item m="1" x="1677"/>
        <item m="1" x="641"/>
        <item m="1" x="1722"/>
        <item m="1" x="689"/>
        <item m="1" x="1774"/>
        <item m="1" x="736"/>
        <item m="1" x="1819"/>
        <item m="1" x="1865"/>
        <item m="1" x="815"/>
        <item m="1" x="1905"/>
        <item m="1" x="854"/>
        <item m="1" x="1956"/>
        <item m="1" x="1440"/>
        <item m="1" x="402"/>
        <item m="1" x="1478"/>
        <item m="1" x="437"/>
        <item m="1" x="1518"/>
        <item m="1" x="513"/>
        <item m="1" x="1600"/>
        <item m="1" x="1637"/>
        <item m="1" x="600"/>
        <item m="1" x="1727"/>
        <item m="1" x="646"/>
        <item m="1" x="695"/>
        <item m="1" x="1781"/>
        <item m="1" x="740"/>
        <item m="1" x="1825"/>
        <item m="1" x="1868"/>
        <item m="1" x="820"/>
        <item m="1" x="1910"/>
        <item m="1" x="858"/>
        <item m="1" x="1960"/>
        <item m="1" x="905"/>
        <item m="1" x="943"/>
        <item m="1" x="1482"/>
        <item m="1" x="440"/>
        <item m="1" x="1523"/>
        <item m="1" x="479"/>
        <item m="1" x="1566"/>
        <item m="1" x="1607"/>
        <item m="1" x="568"/>
        <item m="1" x="1642"/>
        <item m="1" x="606"/>
        <item m="1" x="653"/>
        <item m="1" x="702"/>
        <item m="1" x="1789"/>
        <item m="1" x="746"/>
        <item m="1" x="1831"/>
        <item m="1" x="787"/>
        <item m="1" x="1874"/>
        <item m="1" x="1916"/>
        <item m="1" x="864"/>
        <item m="1" x="825"/>
        <item m="1" x="1966"/>
        <item m="1" x="907"/>
        <item m="1" x="2011"/>
        <item m="1" x="948"/>
        <item m="1" x="986"/>
        <item m="1" x="2078"/>
        <item m="1" x="1012"/>
        <item m="1" x="2113"/>
        <item m="1" x="1571"/>
        <item m="1" x="526"/>
        <item m="1" x="1614"/>
        <item m="1" x="574"/>
        <item m="1" x="1650"/>
        <item m="1" x="615"/>
        <item m="1" x="1695"/>
        <item m="1" x="661"/>
        <item m="1" x="1741"/>
        <item m="1" x="753"/>
        <item m="1" x="1839"/>
        <item m="1" x="790"/>
        <item m="1" x="1879"/>
        <item m="1" x="1924"/>
        <item m="1" x="869"/>
        <item m="1" x="1973"/>
        <item m="1" x="912"/>
        <item m="1" x="2016"/>
        <item m="1" x="953"/>
        <item m="1" x="2051"/>
        <item m="1" x="989"/>
        <item m="1" x="2082"/>
        <item m="1" x="2115"/>
        <item m="1" x="1044"/>
        <item m="1" x="2148"/>
        <item m="1" x="1071"/>
        <item m="1" x="2174"/>
        <item m="1" x="1656"/>
        <item m="1" x="623"/>
        <item m="1" x="1703"/>
        <item m="1" x="669"/>
        <item m="1" x="1748"/>
        <item m="1" x="714"/>
        <item m="1" x="757"/>
        <item m="1" x="796"/>
        <item m="1" x="1884"/>
        <item m="1" x="835"/>
        <item m="1" x="1931"/>
        <item m="1" x="1978"/>
        <item m="1" x="917"/>
        <item m="1" x="2023"/>
        <item m="1" x="959"/>
        <item m="1" x="2055"/>
        <item m="1" x="994"/>
        <item m="1" x="2087"/>
        <item m="1" x="1019"/>
        <item m="1" x="1049"/>
        <item m="1" x="2150"/>
        <item m="1" x="1074"/>
        <item m="1" x="2178"/>
        <item m="1" x="77"/>
        <item m="1" x="1123"/>
        <item m="1" x="1757"/>
        <item m="1" x="722"/>
        <item m="1" x="1807"/>
        <item m="1" x="763"/>
        <item m="1" x="1851"/>
        <item m="1" x="801"/>
        <item m="1" x="1891"/>
        <item m="1" x="840"/>
        <item m="1" x="1937"/>
        <item m="1" x="880"/>
        <item m="1" x="1985"/>
        <item m="1" x="923"/>
        <item m="1" x="2029"/>
        <item m="1" x="967"/>
        <item m="1" x="2059"/>
        <item m="1" x="998"/>
        <item m="1" x="2093"/>
        <item m="1" x="1027"/>
        <item m="1" x="2128"/>
        <item m="1" x="1053"/>
        <item m="1" x="2154"/>
        <item m="1" x="1079"/>
        <item m="1" x="2182"/>
        <item m="1" x="1102"/>
        <item m="1" x="82"/>
        <item m="1" x="1128"/>
        <item m="1" x="100"/>
        <item m="1" x="1145"/>
        <item m="1" x="1165"/>
        <item m="1" x="145"/>
        <item m="1" x="120"/>
        <item m="1" x="1856"/>
        <item m="1" x="806"/>
        <item m="1" x="845"/>
        <item m="1" x="1943"/>
        <item m="1" x="886"/>
        <item m="1" x="1991"/>
        <item m="1" x="929"/>
        <item m="1" x="2035"/>
        <item m="1" x="973"/>
        <item m="1" x="2066"/>
        <item m="1" x="1002"/>
        <item m="1" x="2099"/>
        <item m="1" x="1031"/>
        <item m="1" x="2133"/>
        <item m="1" x="2158"/>
        <item m="1" x="1085"/>
        <item m="1" x="2190"/>
        <item m="1" x="1107"/>
        <item m="1" x="88"/>
        <item m="1" x="1133"/>
        <item m="1" x="1148"/>
        <item m="1" x="1170"/>
        <item m="1" x="149"/>
        <item m="1" x="1189"/>
        <item m="1" x="171"/>
        <item m="1" x="1212"/>
        <item m="1" x="1947"/>
        <item m="1" x="892"/>
        <item m="1" x="1996"/>
        <item m="1" x="934"/>
        <item m="1" x="2040"/>
        <item m="1" x="978"/>
        <item m="1" x="1005"/>
        <item m="1" x="2103"/>
        <item m="1" x="1034"/>
        <item m="1" x="2137"/>
        <item m="1" x="1061"/>
        <item m="1" x="2162"/>
        <item m="1" x="1089"/>
        <item m="1" x="2192"/>
        <item m="1" x="1112"/>
        <item m="1" x="90"/>
        <item m="1" x="1135"/>
        <item m="1" x="108"/>
        <item m="1" x="1151"/>
        <item m="1" x="128"/>
        <item m="1" x="154"/>
        <item m="1" x="1191"/>
        <item m="1" x="174"/>
        <item m="1" x="1215"/>
        <item m="1" x="190"/>
        <item m="1" x="1235"/>
        <item m="1" x="203"/>
        <item m="1" x="1256"/>
        <item m="1" x="224"/>
        <item m="1" x="133"/>
        <item m="1" x="159"/>
        <item m="1" x="1197"/>
        <item m="1" x="1242"/>
        <item m="1" x="212"/>
        <item m="1" x="1266"/>
        <item m="1" x="232"/>
        <item m="1" x="1281"/>
        <item m="1" x="247"/>
        <item m="1" x="1304"/>
        <item m="1" x="271"/>
        <item m="1" x="1327"/>
        <item m="1" x="292"/>
        <item m="1" x="379"/>
        <item m="1" x="317"/>
        <item m="1" x="1382"/>
        <item m="1" x="1415"/>
        <item m="1" x="349"/>
        <item m="1" x="1454"/>
        <item m="1" x="413"/>
        <item m="1" x="1493"/>
        <item m="1" x="450"/>
        <item m="1" x="1534"/>
        <item m="1" x="489"/>
        <item m="1" x="1578"/>
        <item m="1" x="1199"/>
        <item m="1" x="182"/>
        <item m="1" x="1225"/>
        <item m="1" x="196"/>
        <item m="1" x="1246"/>
        <item m="1" x="216"/>
        <item m="1" x="1269"/>
        <item m="1" x="236"/>
        <item m="1" x="1285"/>
        <item m="1" x="252"/>
        <item m="1" x="1309"/>
        <item m="1" x="275"/>
        <item m="1" x="1331"/>
        <item m="1" x="297"/>
        <item m="1" x="1359"/>
        <item m="1" x="320"/>
        <item m="1" x="1386"/>
        <item m="1" x="354"/>
        <item m="1" x="1420"/>
        <item m="1" x="382"/>
        <item m="1" x="1457"/>
        <item m="1" x="417"/>
        <item m="1" x="1498"/>
        <item m="1" x="1539"/>
        <item m="1" x="493"/>
        <item m="1" x="1583"/>
        <item m="1" x="539"/>
        <item m="1" x="219"/>
        <item m="1" x="1273"/>
        <item m="1" x="240"/>
        <item m="1" x="1291"/>
        <item m="1" x="257"/>
        <item m="1" x="1338"/>
        <item m="1" x="304"/>
        <item m="1" x="1364"/>
        <item m="1" x="327"/>
        <item m="1" x="1392"/>
        <item m="1" x="1426"/>
        <item m="1" x="388"/>
        <item m="1" x="1463"/>
        <item m="1" x="422"/>
        <item m="1" x="1503"/>
        <item m="1" x="459"/>
        <item m="1" x="1544"/>
        <item m="1" x="497"/>
        <item m="1" x="1587"/>
        <item m="1" x="544"/>
        <item m="1" x="1624"/>
        <item m="1" x="589"/>
        <item m="1" x="1669"/>
        <item m="1" x="1716"/>
        <item m="1" x="681"/>
        <item m="1" x="1767"/>
        <item m="1" x="1293"/>
        <item m="1" x="261"/>
        <item m="1" x="1342"/>
        <item m="1" x="308"/>
        <item m="1" x="1370"/>
        <item m="1" x="334"/>
        <item m="1" x="1397"/>
        <item m="1" x="361"/>
        <item m="1" x="1433"/>
        <item m="1" x="395"/>
        <item m="1" x="1468"/>
        <item m="1" x="428"/>
        <item m="1" x="1509"/>
        <item m="1" x="465"/>
        <item m="1" x="1549"/>
        <item m="1" x="504"/>
        <item m="1" x="1593"/>
        <item m="1" x="551"/>
        <item m="1" x="1674"/>
        <item m="1" x="687"/>
        <item m="1" x="1772"/>
        <item m="1" x="734"/>
        <item m="1" x="1817"/>
        <item m="1" x="774"/>
        <item m="1" x="1346"/>
        <item m="1" x="311"/>
        <item m="1" x="1402"/>
        <item m="1" x="366"/>
        <item m="1" x="1438"/>
        <item m="1" x="400"/>
        <item m="1" x="1475"/>
        <item m="1" x="511"/>
        <item m="1" x="644"/>
        <item m="1" x="1724"/>
        <item m="1" x="1779"/>
        <item m="1" x="739"/>
        <item m="1" x="1822"/>
        <item m="1" x="779"/>
        <item m="1" x="818"/>
        <item m="1" x="1908"/>
        <item m="1" x="1959"/>
        <item m="1" x="1405"/>
        <item m="1" x="369"/>
        <item m="1" x="1442"/>
        <item m="1" x="404"/>
        <item m="1" x="1481"/>
        <item m="1" x="439"/>
        <item m="1" x="1521"/>
        <item m="1" x="477"/>
        <item m="1" x="1563"/>
        <item m="1" x="518"/>
        <item m="1" x="1604"/>
        <item m="1" x="565"/>
        <item m="1" x="605"/>
        <item m="1" x="1686"/>
        <item m="1" x="651"/>
        <item m="1" x="1732"/>
        <item m="1" x="699"/>
        <item m="1" x="1786"/>
        <item m="1" x="1830"/>
        <item m="1" x="785"/>
        <item m="1" x="1872"/>
        <item m="1" x="1914"/>
        <item m="1" x="861"/>
        <item m="1" x="1964"/>
        <item m="1" x="900"/>
        <item m="1" x="2009"/>
        <item m="1" x="946"/>
        <item m="1" x="442"/>
        <item m="1" x="1525"/>
        <item m="1" x="524"/>
        <item m="1" x="1612"/>
        <item m="1" x="570"/>
        <item m="1" x="1647"/>
        <item m="1" x="610"/>
        <item m="1" x="658"/>
        <item m="1" x="1738"/>
        <item m="1" x="707"/>
        <item m="1" x="1794"/>
        <item m="1" x="751"/>
        <item m="1" x="1837"/>
        <item m="1" x="1877"/>
        <item m="1" x="829"/>
        <item m="1" x="1921"/>
        <item m="1" x="1970"/>
        <item m="1" x="910"/>
        <item m="1" x="951"/>
        <item m="1" x="987"/>
        <item m="1" x="2080"/>
        <item m="1" x="1014"/>
        <item m="1" x="529"/>
        <item m="1" x="1616"/>
        <item m="1" x="576"/>
        <item m="1" x="1654"/>
        <item m="1" x="619"/>
        <item m="1" x="1700"/>
        <item m="1" x="1744"/>
        <item m="1" x="711"/>
        <item m="1" x="1800"/>
        <item m="1" x="755"/>
        <item m="1" x="1842"/>
        <item m="1" x="794"/>
        <item m="1" x="1883"/>
        <item m="1" x="833"/>
        <item m="1" x="1928"/>
        <item m="1" x="874"/>
        <item m="1" x="1976"/>
        <item m="1" x="915"/>
        <item m="1" x="2021"/>
        <item m="1" x="958"/>
        <item m="1" x="2054"/>
        <item m="1" x="992"/>
        <item m="1" x="1017"/>
        <item m="1" x="2119"/>
        <item m="1" x="1047"/>
        <item m="1" x="2176"/>
        <item m="1" x="1658"/>
        <item m="1" x="626"/>
        <item m="1" x="1706"/>
        <item m="1" x="671"/>
        <item m="1" x="1753"/>
        <item m="1" x="1805"/>
        <item m="1" x="760"/>
        <item m="1" x="1848"/>
        <item m="1" x="799"/>
        <item m="1" x="1888"/>
        <item m="1" x="838"/>
        <item m="1" x="1935"/>
        <item m="1" x="878"/>
        <item m="1" x="1982"/>
        <item m="1" x="920"/>
        <item m="1" x="2027"/>
        <item m="1" x="964"/>
        <item m="1" x="2058"/>
        <item m="1" x="996"/>
        <item m="1" x="2091"/>
        <item m="1" x="1024"/>
        <item m="1" x="2126"/>
        <item m="1" x="1051"/>
        <item m="1" x="2152"/>
        <item m="1" x="1100"/>
        <item m="1" x="80"/>
        <item m="1" x="1126"/>
        <item m="1" x="1758"/>
        <item m="1" x="725"/>
        <item m="1" x="765"/>
        <item m="1" x="1854"/>
        <item m="1" x="805"/>
        <item m="1" x="1894"/>
        <item m="1" x="843"/>
        <item m="1" x="1940"/>
        <item m="1" x="883"/>
        <item m="1" x="1989"/>
        <item m="1" x="927"/>
        <item m="1" x="970"/>
        <item m="1" x="2064"/>
        <item m="1" x="1000"/>
        <item m="1" x="2097"/>
        <item m="1" x="1029"/>
        <item m="1" x="2131"/>
        <item m="1" x="1057"/>
        <item m="1" x="2156"/>
        <item m="1" x="1083"/>
        <item m="1" x="2187"/>
        <item m="1" x="1106"/>
        <item m="1" x="85"/>
        <item m="1" x="1131"/>
        <item m="1" x="103"/>
        <item m="1" x="1146"/>
        <item m="1" x="123"/>
        <item m="1" x="1168"/>
        <item m="1" x="148"/>
        <item m="1" x="1858"/>
        <item m="1" x="808"/>
        <item m="1" x="1896"/>
        <item m="1" x="847"/>
        <item m="1" x="1946"/>
        <item m="1" x="890"/>
        <item m="1" x="1994"/>
        <item m="1" x="932"/>
        <item m="1" x="2038"/>
        <item m="1" x="976"/>
        <item m="1" x="2068"/>
        <item m="1" x="1004"/>
        <item m="1" x="2101"/>
        <item m="1" x="2135"/>
        <item m="1" x="1060"/>
        <item m="1" x="2160"/>
        <item m="1" x="1087"/>
        <item m="1" x="2191"/>
        <item m="1" x="1110"/>
        <item m="1" x="106"/>
        <item m="1" x="1150"/>
        <item m="1" x="126"/>
        <item m="1" x="1171"/>
        <item m="1" x="152"/>
        <item m="1" x="173"/>
        <item m="1" x="1214"/>
        <item m="1" x="1950"/>
        <item m="1" x="895"/>
        <item m="1" x="1999"/>
        <item m="1" x="937"/>
        <item m="1" x="2041"/>
        <item m="1" x="980"/>
        <item m="1" x="2071"/>
        <item m="1" x="1008"/>
        <item m="1" x="2106"/>
        <item m="1" x="1037"/>
        <item m="1" x="2139"/>
        <item m="1" x="2165"/>
        <item m="1" x="1091"/>
        <item m="1" x="2195"/>
        <item m="1" x="1114"/>
        <item m="1" x="92"/>
        <item m="1" x="1138"/>
        <item m="1" x="110"/>
        <item m="1" x="1152"/>
        <item m="1" x="131"/>
        <item m="1" x="1174"/>
        <item m="1" x="155"/>
        <item m="1" x="1192"/>
        <item m="1" x="175"/>
        <item m="1" x="1217"/>
        <item m="1" x="1236"/>
        <item m="1" x="204"/>
        <item m="1" x="1257"/>
        <item m="1" x="225"/>
        <item m="1" x="1154"/>
        <item m="1" x="160"/>
        <item m="1" x="1224"/>
        <item m="1" x="1268"/>
        <item m="1" x="234"/>
        <item m="1" x="1283"/>
        <item m="1" x="250"/>
        <item m="1" x="1306"/>
        <item m="1" x="273"/>
        <item m="1" x="1329"/>
        <item m="1" x="295"/>
        <item m="1" x="1357"/>
        <item m="1" x="318"/>
        <item m="1" x="1384"/>
        <item m="1" x="352"/>
        <item m="1" x="1417"/>
        <item m="1" x="1456"/>
        <item m="1" x="415"/>
        <item m="1" x="1495"/>
        <item m="1" x="452"/>
        <item m="1" x="1537"/>
        <item m="1" x="1580"/>
        <item m="1" x="1201"/>
        <item m="1" x="184"/>
        <item m="1" x="1227"/>
        <item m="1" x="197"/>
        <item m="1" x="1248"/>
        <item m="1" x="218"/>
        <item m="1" x="1271"/>
        <item m="1" x="239"/>
        <item m="1" x="1289"/>
        <item m="1" x="255"/>
        <item m="1" x="1312"/>
        <item m="1" x="278"/>
        <item m="1" x="1334"/>
        <item m="1" x="301"/>
        <item m="1" x="1363"/>
        <item m="1" x="323"/>
        <item m="1" x="1389"/>
        <item m="1" x="357"/>
        <item m="1" x="1423"/>
        <item m="1" x="384"/>
        <item m="1" x="1460"/>
        <item m="1" x="1501"/>
        <item m="1" x="457"/>
        <item m="1" x="1542"/>
        <item m="1" x="260"/>
        <item m="1" x="1316"/>
        <item m="1" x="1340"/>
        <item m="1" x="307"/>
        <item m="1" x="1367"/>
        <item m="1" x="331"/>
        <item m="1" x="1395"/>
        <item m="1" x="1429"/>
        <item m="1" x="391"/>
        <item m="1" x="1466"/>
        <item m="1" x="424"/>
        <item m="1" x="1506"/>
        <item m="1" x="463"/>
        <item m="1" x="1546"/>
        <item m="1" x="501"/>
        <item m="1" x="1591"/>
        <item m="1" x="548"/>
        <item m="1" x="1627"/>
        <item m="1" x="592"/>
        <item m="1" x="1672"/>
        <item m="1" x="1719"/>
        <item m="1" x="684"/>
        <item m="1" x="1769"/>
        <item m="1" x="1295"/>
        <item m="1" x="263"/>
        <item m="1" x="1318"/>
        <item m="1" x="1344"/>
        <item m="1" x="310"/>
        <item m="1" x="1373"/>
        <item m="1" x="336"/>
        <item m="1" x="1399"/>
        <item m="1" x="364"/>
        <item m="1" x="398"/>
        <item m="1" x="1471"/>
        <item m="1" x="432"/>
        <item m="1" x="1512"/>
        <item m="1" x="468"/>
        <item m="1" x="1553"/>
        <item m="1" x="508"/>
        <item m="1" x="1596"/>
        <item m="1" x="555"/>
        <item m="1" x="1435"/>
        <item m="1" x="1633"/>
        <item m="1" x="596"/>
        <item m="1" x="690"/>
        <item m="1" x="1775"/>
        <item m="1" x="776"/>
        <item m="1" x="1348"/>
        <item m="1" x="1375"/>
        <item m="1" x="339"/>
        <item m="1" x="1404"/>
        <item m="1" x="1441"/>
        <item m="1" x="1519"/>
        <item m="1" x="403"/>
        <item m="1" x="474"/>
        <item m="1" x="1559"/>
        <item m="1" x="514"/>
        <item m="1" x="1601"/>
        <item m="1" x="561"/>
        <item m="1" x="1638"/>
        <item m="1" x="601"/>
        <item m="1" x="1683"/>
        <item m="1" x="647"/>
        <item m="1" x="1728"/>
        <item m="1" x="696"/>
        <item m="1" x="1782"/>
        <item m="1" x="741"/>
        <item m="1" x="1826"/>
        <item m="1" x="782"/>
        <item m="1" x="1869"/>
        <item m="1" x="821"/>
        <item m="1" x="1911"/>
        <item m="1" x="1961"/>
        <item m="1" x="1407"/>
        <item m="1" x="371"/>
        <item m="1" x="1444"/>
        <item m="1" x="405"/>
        <item m="1" x="1483"/>
        <item m="1" x="1524"/>
        <item m="1" x="480"/>
        <item m="1" x="1567"/>
        <item m="1" x="521"/>
        <item m="1" x="1643"/>
        <item m="1" x="607"/>
        <item m="1" x="1689"/>
        <item m="1" x="654"/>
        <item m="1" x="1734"/>
        <item m="1" x="703"/>
        <item m="1" x="1790"/>
        <item m="1" x="747"/>
        <item m="1" x="1832"/>
        <item m="1" x="788"/>
        <item m="1" x="1875"/>
        <item m="1" x="826"/>
        <item m="1" x="1917"/>
        <item m="1" x="865"/>
        <item m="1" x="908"/>
        <item m="1" x="2012"/>
        <item m="1" x="949"/>
        <item m="1" x="1484"/>
        <item m="1" x="444"/>
        <item m="1" x="1527"/>
        <item m="1" x="1572"/>
        <item m="1" x="527"/>
        <item m="1" x="1615"/>
        <item m="1" x="575"/>
        <item m="1" x="1651"/>
        <item m="1" x="662"/>
        <item m="1" x="1742"/>
        <item m="1" x="709"/>
        <item m="1" x="1796"/>
        <item m="1" x="754"/>
        <item m="1" x="1840"/>
        <item m="1" x="1880"/>
        <item m="1" x="831"/>
        <item m="1" x="1925"/>
        <item m="1" x="870"/>
        <item m="1" x="1974"/>
        <item m="1" x="2017"/>
        <item m="1" x="954"/>
        <item m="1" x="2052"/>
        <item m="1" x="990"/>
        <item m="1" x="2083"/>
        <item m="1" x="2116"/>
        <item m="1" x="530"/>
        <item m="1" x="1618"/>
        <item m="1" x="578"/>
        <item m="1" x="1657"/>
        <item m="1" x="624"/>
        <item m="1" x="1704"/>
        <item m="1" x="1749"/>
        <item m="1" x="715"/>
        <item m="1" x="1803"/>
        <item m="1" x="758"/>
        <item m="1" x="1845"/>
        <item m="1" x="797"/>
        <item m="1" x="2024"/>
        <item m="1" x="960"/>
        <item m="1" x="2056"/>
        <item m="1" x="2088"/>
        <item m="1" x="1020"/>
        <item m="1" x="2122"/>
        <item m="1" x="1075"/>
        <item m="1" x="2179"/>
        <item m="1" x="1659"/>
        <item m="1" x="628"/>
        <item m="1" x="1707"/>
        <item m="1" x="673"/>
        <item m="1" x="723"/>
        <item m="1" x="764"/>
        <item m="1" x="802"/>
        <item m="1" x="1892"/>
        <item m="1" x="841"/>
        <item m="1" x="1986"/>
        <item m="1" x="924"/>
        <item m="1" x="999"/>
        <item m="1" x="2129"/>
        <item m="1" x="1080"/>
        <item m="1" x="2060"/>
        <item m="1" x="2183"/>
        <item m="1" x="1103"/>
        <item m="1" x="83"/>
        <item m="1" x="2036"/>
        <item m="1" x="887"/>
        <item m="1" x="1003"/>
        <item m="1" x="1108"/>
        <item m="1" x="150"/>
        <item m="1" x="1860"/>
        <item m="1" x="1898"/>
        <item m="1" x="848"/>
        <item m="1" x="1948"/>
        <item m="1" x="893"/>
        <item m="1" x="1997"/>
        <item m="1" x="935"/>
        <item m="1" x="979"/>
        <item m="1" x="2070"/>
        <item m="1" x="1006"/>
        <item m="1" x="2104"/>
        <item m="1" x="1035"/>
        <item m="1" x="1062"/>
        <item m="1" x="2163"/>
        <item m="1" x="1090"/>
        <item m="1" x="2193"/>
        <item m="1" x="91"/>
        <item m="1" x="1136"/>
        <item m="1" x="109"/>
        <item m="1" x="129"/>
        <item m="1" x="1173"/>
        <item m="1" x="1216"/>
        <item m="1" x="897"/>
        <item m="1" x="2000"/>
        <item m="1" x="938"/>
        <item m="1" x="981"/>
        <item m="1" x="2072"/>
        <item m="1" x="2107"/>
        <item m="1" x="1064"/>
        <item m="1" x="2167"/>
        <item m="1" x="1092"/>
        <item m="1" x="2196"/>
        <item m="1" x="1116"/>
        <item m="1" x="93"/>
        <item m="1" x="1139"/>
        <item m="1" x="111"/>
        <item m="1" x="1153"/>
        <item m="1" x="157"/>
        <item m="1" x="2043"/>
        <item m="1" x="1193"/>
        <item m="1" x="1218"/>
        <item m="1" x="191"/>
        <item m="1" x="1258"/>
        <item m="1" x="1155"/>
        <item m="1" x="161"/>
        <item m="1" x="1226"/>
        <item m="1" x="217"/>
        <item m="1" x="237"/>
        <item m="1" x="1286"/>
        <item m="1" x="1310"/>
        <item m="1" x="1332"/>
        <item m="1" x="298"/>
        <item m="1" x="1360"/>
        <item m="1" x="321"/>
        <item m="1" x="1387"/>
        <item m="1" x="418"/>
        <item m="1" x="1499"/>
        <item m="1" x="454"/>
        <item m="1" x="1200"/>
        <item m="1" x="183"/>
        <item m="1" x="276"/>
        <item m="1" x="1584"/>
        <item m="1" x="1229"/>
        <item m="1" x="198"/>
        <item m="1" x="1250"/>
        <item m="1" x="220"/>
        <item m="1" x="1274"/>
        <item m="1" x="241"/>
        <item m="1" x="258"/>
        <item m="1" x="1314"/>
        <item m="1" x="280"/>
        <item m="1" x="305"/>
        <item m="1" x="328"/>
        <item m="1" x="1427"/>
        <item m="1" x="389"/>
        <item m="1" x="1464"/>
        <item m="1" x="460"/>
        <item m="1" x="1504"/>
        <item m="1" x="498"/>
        <item m="1" x="1588"/>
        <item m="1" x="545"/>
        <item m="1" x="1251"/>
        <item m="1" x="222"/>
        <item m="1" x="1275"/>
        <item m="1" x="242"/>
        <item m="1" x="1294"/>
        <item m="1" x="262"/>
        <item m="1" x="1343"/>
        <item m="1" x="309"/>
        <item m="1" x="1371"/>
        <item m="1" x="396"/>
        <item m="1" x="1469"/>
        <item m="1" x="429"/>
        <item m="1" x="1510"/>
        <item m="1" x="466"/>
        <item m="1" x="1550"/>
        <item m="1" x="505"/>
        <item m="1" x="1594"/>
        <item m="1" x="552"/>
        <item m="1" x="1630"/>
        <item m="1" x="594"/>
        <item m="1" x="1675"/>
        <item m="1" x="639"/>
        <item m="1" x="688"/>
        <item m="1" x="1296"/>
        <item m="1" x="265"/>
        <item m="1" x="1320"/>
        <item m="1" x="283"/>
        <item m="1" x="1347"/>
        <item m="1" x="1374"/>
        <item m="1" x="338"/>
        <item m="1" x="1403"/>
        <item m="1" x="367"/>
        <item m="1" x="1439"/>
        <item m="1" x="401"/>
        <item m="1" x="1476"/>
        <item m="1" x="435"/>
        <item m="1" x="1516"/>
        <item m="1" x="472"/>
        <item m="1" x="1557"/>
        <item m="1" x="1598"/>
        <item m="1" x="559"/>
        <item m="1" x="1681"/>
        <item m="1" x="1725"/>
        <item m="1" x="693"/>
        <item m="1" x="1780"/>
        <item m="1" x="1823"/>
        <item m="1" x="780"/>
        <item m="1" x="1350"/>
        <item m="1" x="1376"/>
        <item m="1" x="340"/>
        <item m="1" x="1406"/>
        <item m="1" x="370"/>
        <item m="1" x="1443"/>
        <item m="1" x="1522"/>
        <item m="1" x="478"/>
        <item m="1" x="1564"/>
        <item m="1" x="1605"/>
        <item m="1" x="1687"/>
        <item m="1" x="700"/>
        <item m="1" x="1787"/>
        <item m="1" x="745"/>
        <item m="1" x="1445"/>
        <item m="1" x="443"/>
        <item m="1" x="1526"/>
        <item m="1" x="1570"/>
        <item m="1" x="525"/>
        <item m="1" x="1613"/>
        <item m="1" x="571"/>
        <item m="1" x="1648"/>
        <item m="1" x="611"/>
        <item m="1" x="1739"/>
        <item m="1" x="1838"/>
        <item m="1" x="1834"/>
        <item m="1" x="911"/>
        <item m="1" x="2015"/>
        <item m="1" x="1486"/>
        <item m="1" x="481"/>
        <item m="1" x="1617"/>
        <item m="1" x="577"/>
        <item m="1" x="1655"/>
        <item m="1" x="620"/>
        <item m="1" x="1971"/>
        <item m="1" x="1701"/>
        <item m="1" x="664"/>
        <item m="1" x="1745"/>
        <item m="1" x="1801"/>
        <item m="1" x="1843"/>
        <item m="1" x="1929"/>
        <item m="1" x="2120"/>
        <item m="1" x="531"/>
        <item m="1" x="1619"/>
        <item m="1" x="580"/>
        <item m="1" x="627"/>
        <item m="1" x="1754"/>
        <item m="1" x="719"/>
        <item m="1" x="1806"/>
        <item m="1" x="761"/>
        <item m="1" x="1849"/>
        <item m="1" x="1889"/>
        <item m="1" x="839"/>
        <item m="1" x="1936"/>
        <item m="1" x="1983"/>
        <item m="1" x="921"/>
        <item m="1" x="1922"/>
        <item m="1" x="965"/>
        <item m="1" x="997"/>
        <item m="1" x="1025"/>
        <item m="1" x="2181"/>
        <item m="1" x="1660"/>
        <item m="1" x="630"/>
        <item m="1" x="1709"/>
        <item m="1" x="674"/>
        <item m="1" x="1759"/>
        <item m="1" x="1808"/>
        <item m="1" x="1855"/>
        <item m="1" x="844"/>
        <item m="1" x="1941"/>
        <item m="1" x="884"/>
        <item m="1" x="1990"/>
        <item m="1" x="2033"/>
        <item m="1" x="971"/>
        <item m="1" x="2098"/>
        <item m="1" x="1030"/>
        <item m="1" x="1058"/>
        <item m="1" x="2188"/>
        <item m="1" x="86"/>
        <item m="1" x="767"/>
        <item m="1" x="1859"/>
        <item m="1" x="809"/>
        <item m="1" x="1897"/>
        <item m="1" x="891"/>
        <item m="1" x="1995"/>
        <item m="1" x="933"/>
        <item m="1" x="2039"/>
        <item m="1" x="977"/>
        <item m="1" x="2069"/>
        <item m="1" x="2102"/>
        <item m="1" x="1033"/>
        <item m="1" x="2136"/>
        <item m="1" x="167"/>
        <item m="1" x="2161"/>
        <item m="1" x="1088"/>
        <item m="1" x="1111"/>
        <item m="1" x="622"/>
        <item m="1" x="1162"/>
        <item m="1" x="107"/>
        <item m="1" x="117"/>
        <item m="1" x="127"/>
        <item m="1" x="1172"/>
        <item m="1" x="153"/>
        <item m="1" x="1756"/>
        <item m="1" x="672"/>
        <item m="1" x="810"/>
        <item m="1" x="1899"/>
        <item m="1" x="1951"/>
        <item m="1" x="896"/>
        <item m="1" x="1653"/>
        <item m="1" x="116"/>
        <item m="1" x="572"/>
        <item m="1" x="2042"/>
        <item m="1" x="1208"/>
        <item m="1" x="1755"/>
        <item m="1" x="1009"/>
        <item m="1" x="1038"/>
        <item m="1" x="2140"/>
        <item m="1" x="140"/>
        <item m="1" x="2166"/>
        <item m="1" x="1160"/>
        <item m="1" x="1115"/>
        <item m="1" x="721"/>
        <item m="1" x="1206"/>
        <item m="1" x="1751"/>
        <item m="1" x="165"/>
        <item m="1" x="668"/>
        <item m="1" x="156"/>
        <item m="1" x="1175"/>
        <item m="1" x="138"/>
        <item m="1" x="614"/>
        <item m="1" x="1231"/>
        <item m="1" x="720"/>
        <item m="1" x="898"/>
        <item m="1" x="2001"/>
        <item m="1" x="666"/>
        <item m="1" x="1180"/>
        <item m="1" x="2074"/>
        <item m="1" x="1697"/>
        <item m="1" x="136"/>
        <item m="1" x="613"/>
        <item m="1" x="1039"/>
        <item m="1" x="2142"/>
        <item m="1" x="186"/>
        <item m="1" x="717"/>
        <item m="1" x="1093"/>
        <item m="1" x="2198"/>
        <item m="1" x="1117"/>
        <item m="1" x="94"/>
        <item m="1" x="1140"/>
        <item m="1" x="112"/>
        <item m="1" x="199"/>
        <item m="1" x="762"/>
        <item m="1" x="1230"/>
        <item m="1" x="158"/>
        <item m="1" x="176"/>
        <item m="1" x="1219"/>
        <item m="1" x="192"/>
        <item m="1" x="1237"/>
        <item m="1" x="205"/>
        <item m="1" x="1259"/>
        <item m="1" x="226"/>
        <item m="1" x="1156"/>
        <item m="1" x="1178"/>
        <item m="1" x="162"/>
        <item m="1" x="1228"/>
        <item m="1" x="1249"/>
        <item m="1" x="1272"/>
        <item m="1" x="522"/>
        <item m="1" x="1335"/>
        <item m="1" x="302"/>
        <item m="1" x="324"/>
        <item m="1" x="1424"/>
        <item m="1" x="385"/>
        <item m="1" x="1461"/>
        <item m="1" x="421"/>
        <item m="1" x="1202"/>
        <item m="1" x="221"/>
        <item m="1" x="1317"/>
        <item m="1" x="281"/>
        <item m="1" x="1341"/>
        <item m="1" x="1368"/>
        <item m="1" x="332"/>
        <item m="1" x="1396"/>
        <item m="1" x="1430"/>
        <item m="1" x="392"/>
        <item m="1" x="425"/>
        <item m="1" x="502"/>
        <item m="1" x="1252"/>
        <item m="1" x="264"/>
        <item m="1" x="1319"/>
        <item m="1" x="282"/>
        <item m="1" x="1345"/>
        <item m="1" x="1179"/>
        <item m="1" x="1694"/>
        <item m="1" x="337"/>
        <item m="1" x="1400"/>
        <item m="1" x="365"/>
        <item m="1" x="1436"/>
        <item m="1" x="1472"/>
        <item m="1" x="1513"/>
        <item m="1" x="469"/>
        <item m="1" x="1554"/>
        <item m="1" x="509"/>
        <item m="1" x="556"/>
        <item m="1" x="1634"/>
        <item m="1" x="597"/>
        <item m="1" x="1678"/>
        <item m="1" x="642"/>
        <item m="1" x="691"/>
        <item m="1" x="1776"/>
        <item m="1" x="1297"/>
        <item m="1" x="284"/>
        <item m="1" x="1349"/>
        <item m="1" x="368"/>
        <item m="1" x="1479"/>
        <item m="1" x="475"/>
        <item m="1" x="1560"/>
        <item m="1" x="515"/>
        <item m="1" x="1602"/>
        <item m="1" x="562"/>
        <item m="1" x="1639"/>
        <item m="1" x="602"/>
        <item m="1" x="648"/>
        <item m="1" x="1729"/>
        <item m="1" x="697"/>
        <item m="1" x="1783"/>
        <item m="1" x="742"/>
        <item m="1" x="1827"/>
        <item m="1" x="341"/>
        <item m="1" x="1408"/>
        <item m="1" x="372"/>
        <item m="1" x="441"/>
        <item m="1" x="1568"/>
        <item m="1" x="1608"/>
        <item m="1" x="569"/>
        <item m="1" x="1690"/>
        <item m="1" x="655"/>
        <item m="1" x="1735"/>
        <item m="1" x="704"/>
        <item m="1" x="1791"/>
        <item m="1" x="748"/>
        <item m="1" x="1833"/>
        <item m="1" x="1918"/>
        <item m="1" x="866"/>
        <item m="1" x="1967"/>
        <item m="1" x="1409"/>
        <item m="1" x="1446"/>
        <item m="1" x="406"/>
        <item m="1" x="1485"/>
        <item m="1" x="1528"/>
        <item m="1" x="528"/>
        <item m="1" x="1652"/>
        <item m="1" x="616"/>
        <item m="1" x="1696"/>
        <item m="1" x="1797"/>
        <item m="1" x="791"/>
        <item m="1" x="1926"/>
        <item m="1" x="871"/>
        <item m="1" x="913"/>
        <item m="1" x="2018"/>
        <item m="1" x="955"/>
        <item m="1" x="1487"/>
        <item m="1" x="445"/>
        <item m="1" x="1529"/>
        <item m="1" x="482"/>
        <item m="1" x="579"/>
        <item m="1" x="625"/>
        <item m="1" x="1705"/>
        <item m="1" x="670"/>
        <item m="1" x="1750"/>
        <item m="1" x="716"/>
        <item m="1" x="1846"/>
        <item m="1" x="1885"/>
        <item m="1" x="836"/>
        <item m="1" x="1932"/>
        <item m="1" x="1979"/>
        <item m="1" x="918"/>
        <item m="1" x="2025"/>
        <item m="1" x="961"/>
        <item m="1" x="2089"/>
        <item m="1" x="1021"/>
        <item m="1" x="2123"/>
        <item m="1" x="581"/>
        <item m="1" x="629"/>
        <item m="1" x="1708"/>
        <item m="1" x="724"/>
        <item m="1" x="1852"/>
        <item m="1" x="803"/>
        <item m="1" x="1893"/>
        <item m="1" x="842"/>
        <item m="1" x="1938"/>
        <item m="1" x="2030"/>
        <item m="1" x="2061"/>
        <item m="1" x="2094"/>
        <item m="1" x="1054"/>
        <item m="1" x="2184"/>
        <item m="1" x="1661"/>
        <item m="1" x="675"/>
        <item m="1" x="1760"/>
        <item m="1" x="726"/>
        <item m="1" x="1809"/>
        <item m="1" x="766"/>
        <item m="1" x="1857"/>
        <item m="1" x="807"/>
        <item m="1" x="1895"/>
        <item m="1" x="846"/>
        <item m="1" x="1944"/>
        <item m="1" x="888"/>
        <item m="1" x="1992"/>
        <item m="1" x="930"/>
        <item m="1" x="974"/>
        <item m="1" x="862"/>
        <item m="1" x="1298"/>
        <item m="1" x="1912"/>
        <item m="1" x="89"/>
        <item m="1" x="727"/>
        <item m="1" x="1810"/>
        <item m="1" x="768"/>
        <item m="1" x="849"/>
        <item m="1" x="1949"/>
        <item m="1" x="894"/>
        <item m="1" x="1998"/>
        <item m="1" x="936"/>
        <item m="1" x="1007"/>
        <item m="1" x="2105"/>
        <item m="1" x="1036"/>
        <item m="1" x="2138"/>
        <item m="1" x="1063"/>
        <item m="1" x="2164"/>
        <item m="1" x="2194"/>
        <item m="1" x="1113"/>
        <item m="1" x="573"/>
        <item m="1" x="1137"/>
        <item m="1" x="1610"/>
        <item m="1" x="130"/>
        <item m="1" x="1183"/>
        <item m="1" x="1702"/>
        <item m="1" x="621"/>
        <item m="1" x="1161"/>
        <item m="1" x="1900"/>
        <item m="1" x="850"/>
        <item m="1" x="1141"/>
        <item m="1" x="1609"/>
        <item m="1" x="95"/>
        <item m="1" x="519"/>
        <item m="1" x="1182"/>
        <item m="1" x="2073"/>
        <item m="1" x="2108"/>
        <item m="1" x="617"/>
        <item m="1" x="1159"/>
        <item m="1" x="2141"/>
        <item m="1" x="1065"/>
        <item m="1" x="2168"/>
        <item m="1" x="2197"/>
        <item m="1" x="164"/>
        <item m="1" x="667"/>
        <item m="1" x="1181"/>
        <item m="1" x="1698"/>
        <item m="1" x="137"/>
        <item m="1" x="132"/>
        <item m="1" x="1176"/>
        <item m="1" x="1645"/>
        <item m="1" x="115"/>
        <item m="1" x="566"/>
        <item m="1" x="1204"/>
        <item m="1" x="665"/>
        <item m="1" x="899"/>
        <item m="1" x="2002"/>
        <item m="1" x="135"/>
        <item m="1" x="612"/>
        <item m="1" x="1158"/>
        <item m="1" x="1644"/>
        <item m="1" x="114"/>
        <item m="1" x="2109"/>
        <item m="1" x="1040"/>
        <item m="1" x="1746"/>
        <item m="1" x="163"/>
        <item m="1" x="2169"/>
        <item m="1" x="1094"/>
        <item m="1" x="2199"/>
        <item m="1" x="1118"/>
        <item m="1" x="1157"/>
        <item m="1" x="113"/>
        <item m="1" x="185"/>
        <item m="1" x="712"/>
        <item m="1" x="1203"/>
        <item m="1" x="659"/>
        <item m="1" x="1220"/>
        <item m="1" x="1691"/>
        <item m="1" x="134"/>
        <item m="1" x="206"/>
        <item m="1" x="1260"/>
        <item m="1" x="227"/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3"/>
        <item x="64"/>
        <item x="62"/>
        <item x="65"/>
        <item x="66"/>
        <item x="67"/>
        <item x="68"/>
        <item x="69"/>
        <item x="70"/>
        <item x="71"/>
        <item x="56"/>
      </items>
    </pivotField>
    <pivotField axis="axisRow" compact="0" outline="0" subtotalTop="0" showAll="0" defaultSubtotal="0">
      <items count="98">
        <item x="96"/>
        <item m="1" x="97"/>
        <item x="3"/>
        <item x="8"/>
        <item x="1"/>
        <item x="4"/>
        <item x="19"/>
        <item x="15"/>
        <item x="10"/>
        <item x="22"/>
        <item x="21"/>
        <item x="12"/>
        <item x="20"/>
        <item x="2"/>
        <item x="9"/>
        <item x="13"/>
        <item x="16"/>
        <item x="0"/>
        <item x="5"/>
        <item x="6"/>
        <item x="7"/>
        <item x="11"/>
        <item x="14"/>
        <item x="17"/>
        <item x="18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3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89"/>
      </items>
    </pivotField>
    <pivotField axis="axisRow" compact="0" outline="0" subtotalTop="0" showAll="0" defaultSubtotal="0">
      <items count="509">
        <item m="1" x="177"/>
        <item m="1" x="375"/>
        <item m="1" x="134"/>
        <item x="0"/>
        <item m="1" x="505"/>
        <item m="1" x="254"/>
        <item m="1" x="184"/>
        <item m="1" x="40"/>
        <item m="1" x="326"/>
        <item m="1" x="279"/>
        <item m="1" x="23"/>
        <item m="1" x="78"/>
        <item m="1" x="236"/>
        <item m="1" x="303"/>
        <item m="1" x="102"/>
        <item m="1" x="361"/>
        <item m="1" x="41"/>
        <item m="1" x="353"/>
        <item m="1" x="472"/>
        <item m="1" x="282"/>
        <item m="1" x="129"/>
        <item m="1" x="500"/>
        <item m="1" x="216"/>
        <item m="1" x="96"/>
        <item m="1" x="336"/>
        <item m="1" x="45"/>
        <item m="1" x="125"/>
        <item m="1" x="217"/>
        <item m="1" x="363"/>
        <item m="1" x="318"/>
        <item m="1" x="258"/>
        <item m="1" x="152"/>
        <item m="1" x="172"/>
        <item m="1" x="481"/>
        <item m="1" x="250"/>
        <item m="1" x="112"/>
        <item m="1" x="185"/>
        <item m="1" x="443"/>
        <item m="1" x="345"/>
        <item m="1" x="267"/>
        <item m="1" x="130"/>
        <item m="1" x="416"/>
        <item m="1" x="300"/>
        <item m="1" x="121"/>
        <item m="1" x="382"/>
        <item m="1" x="305"/>
        <item m="1" x="365"/>
        <item m="1" x="405"/>
        <item m="1" x="369"/>
        <item m="1" x="16"/>
        <item m="1" x="370"/>
        <item m="1" x="179"/>
        <item m="1" x="63"/>
        <item m="1" x="283"/>
        <item m="1" x="79"/>
        <item m="1" x="92"/>
        <item m="1" x="126"/>
        <item m="1" x="21"/>
        <item m="1" x="223"/>
        <item m="1" x="502"/>
        <item m="1" x="204"/>
        <item m="1" x="206"/>
        <item m="1" x="391"/>
        <item m="1" x="74"/>
        <item m="1" x="374"/>
        <item m="1" x="410"/>
        <item m="1" x="24"/>
        <item m="1" x="415"/>
        <item m="1" x="176"/>
        <item m="1" x="427"/>
        <item m="1" x="411"/>
        <item m="1" x="174"/>
        <item m="1" x="117"/>
        <item m="1" x="131"/>
        <item m="1" x="89"/>
        <item m="1" x="205"/>
        <item m="1" x="208"/>
        <item m="1" x="255"/>
        <item m="1" x="57"/>
        <item m="1" x="321"/>
        <item m="1" x="495"/>
        <item m="1" x="428"/>
        <item m="1" x="308"/>
        <item m="1" x="109"/>
        <item m="1" x="157"/>
        <item m="1" x="99"/>
        <item m="1" x="343"/>
        <item m="1" x="263"/>
        <item m="1" x="200"/>
        <item m="1" x="463"/>
        <item m="1" x="116"/>
        <item m="1" x="275"/>
        <item m="1" x="213"/>
        <item m="1" x="83"/>
        <item m="1" x="52"/>
        <item m="1" x="487"/>
        <item m="1" x="161"/>
        <item m="1" x="287"/>
        <item m="1" x="43"/>
        <item m="1" x="193"/>
        <item m="1" x="36"/>
        <item m="1" x="444"/>
        <item m="1" x="171"/>
        <item m="1" x="212"/>
        <item m="1" x="324"/>
        <item m="1" x="441"/>
        <item m="1" x="33"/>
        <item m="1" x="288"/>
        <item m="1" x="39"/>
        <item m="1" x="457"/>
        <item m="1" x="168"/>
        <item m="1" x="199"/>
        <item m="1" x="499"/>
        <item m="1" x="221"/>
        <item m="1" x="284"/>
        <item m="1" x="69"/>
        <item m="1" x="192"/>
        <item m="1" x="249"/>
        <item m="1" x="22"/>
        <item m="1" x="398"/>
        <item m="1" x="385"/>
        <item m="1" x="397"/>
        <item m="1" x="110"/>
        <item m="1" x="289"/>
        <item m="1" x="475"/>
        <item m="1" x="451"/>
        <item m="1" x="81"/>
        <item m="1" x="163"/>
        <item m="1" x="339"/>
        <item m="1" x="404"/>
        <item m="1" x="316"/>
        <item m="1" x="180"/>
        <item m="1" x="383"/>
        <item m="1" x="243"/>
        <item m="1" x="142"/>
        <item m="1" x="335"/>
        <item m="1" x="281"/>
        <item m="1" x="150"/>
        <item m="1" x="328"/>
        <item m="1" x="10"/>
        <item m="1" x="329"/>
        <item m="1" x="247"/>
        <item m="1" x="386"/>
        <item m="1" x="388"/>
        <item m="1" x="175"/>
        <item m="1" x="248"/>
        <item m="1" x="140"/>
        <item m="1" x="504"/>
        <item m="1" x="356"/>
        <item m="1" x="209"/>
        <item m="1" x="280"/>
        <item m="1" x="407"/>
        <item m="1" x="435"/>
        <item m="1" x="201"/>
        <item m="1" x="133"/>
        <item m="1" x="295"/>
        <item m="1" x="245"/>
        <item m="1" x="467"/>
        <item m="1" x="181"/>
        <item m="1" x="478"/>
        <item m="1" x="19"/>
        <item m="1" x="344"/>
        <item m="1" x="104"/>
        <item m="1" x="285"/>
        <item m="1" x="15"/>
        <item m="1" x="77"/>
        <item m="1" x="87"/>
        <item m="1" x="51"/>
        <item m="1" x="333"/>
        <item m="1" x="37"/>
        <item m="1" x="446"/>
        <item m="1" x="465"/>
        <item m="1" x="298"/>
        <item m="1" x="434"/>
        <item m="1" x="277"/>
        <item m="1" x="315"/>
        <item m="1" x="433"/>
        <item m="1" x="421"/>
        <item m="1" x="276"/>
        <item m="1" x="4"/>
        <item m="1" x="47"/>
        <item m="1" x="292"/>
        <item m="1" x="186"/>
        <item m="1" x="490"/>
        <item m="1" x="458"/>
        <item m="1" x="158"/>
        <item m="1" x="368"/>
        <item m="1" x="378"/>
        <item m="1" x="401"/>
        <item m="1" x="56"/>
        <item m="1" x="35"/>
        <item m="1" x="3"/>
        <item m="1" x="501"/>
        <item m="1" x="311"/>
        <item m="1" x="27"/>
        <item m="1" x="253"/>
        <item m="1" x="91"/>
        <item m="1" x="373"/>
        <item m="1" x="380"/>
        <item m="1" x="119"/>
        <item m="1" x="358"/>
        <item m="1" x="461"/>
        <item m="1" x="409"/>
        <item m="1" x="390"/>
        <item m="1" x="379"/>
        <item m="1" x="464"/>
        <item m="1" x="268"/>
        <item m="1" x="143"/>
        <item m="1" x="482"/>
        <item m="1" x="111"/>
        <item m="1" x="203"/>
        <item m="1" x="232"/>
        <item m="1" x="144"/>
        <item m="1" x="2"/>
        <item m="1" x="159"/>
        <item m="1" x="75"/>
        <item m="1" x="396"/>
        <item m="1" x="399"/>
        <item m="1" x="148"/>
        <item m="1" x="297"/>
        <item m="1" x="304"/>
        <item m="1" x="299"/>
        <item m="1" x="55"/>
        <item m="1" x="105"/>
        <item m="1" x="272"/>
        <item m="1" x="342"/>
        <item m="1" x="49"/>
        <item m="1" x="122"/>
        <item m="1" x="436"/>
        <item m="1" x="162"/>
        <item m="1" x="227"/>
        <item m="1" x="108"/>
        <item m="1" x="98"/>
        <item m="1" x="349"/>
        <item m="1" x="71"/>
        <item m="1" x="265"/>
        <item m="1" x="229"/>
        <item m="1" x="246"/>
        <item m="1" x="492"/>
        <item m="1" x="293"/>
        <item m="1" x="219"/>
        <item m="1" x="479"/>
        <item m="1" x="393"/>
        <item m="1" x="488"/>
        <item m="1" x="389"/>
        <item m="1" x="235"/>
        <item m="1" x="215"/>
        <item m="1" x="8"/>
        <item m="1" x="169"/>
        <item m="1" x="384"/>
        <item m="1" x="438"/>
        <item m="1" x="34"/>
        <item m="1" x="70"/>
        <item m="1" x="394"/>
        <item m="1" x="456"/>
        <item m="1" x="156"/>
        <item m="1" x="503"/>
        <item m="1" x="484"/>
        <item m="1" x="395"/>
        <item m="1" x="338"/>
        <item m="1" x="313"/>
        <item m="1" x="226"/>
        <item m="1" x="469"/>
        <item m="1" x="149"/>
        <item m="1" x="489"/>
        <item m="1" x="341"/>
        <item m="1" x="290"/>
        <item m="1" x="13"/>
        <item m="1" x="474"/>
        <item m="1" x="346"/>
        <item m="1" x="352"/>
        <item m="1" x="473"/>
        <item m="1" x="424"/>
        <item m="1" x="350"/>
        <item m="1" x="222"/>
        <item m="1" x="28"/>
        <item m="1" x="240"/>
        <item m="1" x="477"/>
        <item m="1" x="340"/>
        <item m="1" x="486"/>
        <item m="1" x="84"/>
        <item m="1" x="155"/>
        <item m="1" x="242"/>
        <item m="1" x="330"/>
        <item m="1" x="261"/>
        <item m="1" x="114"/>
        <item m="1" x="332"/>
        <item m="1" x="151"/>
        <item m="1" x="273"/>
        <item m="1" x="73"/>
        <item m="1" x="46"/>
        <item m="1" x="164"/>
        <item m="1" x="165"/>
        <item m="1" x="257"/>
        <item m="1" x="132"/>
        <item m="1" x="314"/>
        <item m="1" x="82"/>
        <item m="1" x="322"/>
        <item m="1" x="362"/>
        <item m="1" x="137"/>
        <item m="1" x="118"/>
        <item m="1" x="355"/>
        <item m="1" x="241"/>
        <item m="1" x="11"/>
        <item m="1" x="351"/>
        <item m="1" x="449"/>
        <item m="1" x="371"/>
        <item m="1" x="231"/>
        <item m="1" x="62"/>
        <item m="1" x="452"/>
        <item m="1" x="218"/>
        <item m="1" x="420"/>
        <item m="1" x="307"/>
        <item m="1" x="430"/>
        <item m="1" x="5"/>
        <item m="1" x="85"/>
        <item m="1" x="259"/>
        <item m="1" x="348"/>
        <item m="1" x="48"/>
        <item m="1" x="508"/>
        <item m="1" x="1"/>
        <item m="1" x="264"/>
        <item m="1" x="115"/>
        <item m="1" x="211"/>
        <item m="1" x="317"/>
        <item m="1" x="195"/>
        <item m="1" x="187"/>
        <item m="1" x="468"/>
        <item m="1" x="425"/>
        <item m="1" x="274"/>
        <item m="1" x="312"/>
        <item m="1" x="294"/>
        <item m="1" x="494"/>
        <item m="1" x="7"/>
        <item m="1" x="301"/>
        <item m="1" x="422"/>
        <item m="1" x="194"/>
        <item m="1" x="320"/>
        <item m="1" x="59"/>
        <item m="1" x="230"/>
        <item m="1" x="147"/>
        <item m="1" x="347"/>
        <item m="1" x="497"/>
        <item m="1" x="86"/>
        <item m="1" x="138"/>
        <item m="1" x="25"/>
        <item m="1" x="372"/>
        <item m="1" x="470"/>
        <item m="1" x="188"/>
        <item m="1" x="323"/>
        <item m="1" x="32"/>
        <item m="1" x="432"/>
        <item m="1" x="471"/>
        <item m="1" x="154"/>
        <item m="1" x="237"/>
        <item m="1" x="357"/>
        <item m="1" x="214"/>
        <item m="1" x="447"/>
        <item m="1" x="310"/>
        <item m="1" x="437"/>
        <item m="1" x="496"/>
        <item m="1" x="170"/>
        <item m="1" x="414"/>
        <item m="1" x="493"/>
        <item m="1" x="207"/>
        <item m="1" x="42"/>
        <item m="1" x="485"/>
        <item m="1" x="429"/>
        <item m="1" x="262"/>
        <item m="1" x="198"/>
        <item m="1" x="136"/>
        <item m="1" x="50"/>
        <item m="1" x="251"/>
        <item m="1" x="309"/>
        <item m="1" x="423"/>
        <item m="1" x="197"/>
        <item m="1" x="286"/>
        <item m="1" x="413"/>
        <item m="1" x="12"/>
        <item m="1" x="139"/>
        <item m="1" x="76"/>
        <item m="1" x="291"/>
        <item m="1" x="124"/>
        <item m="1" x="44"/>
        <item m="1" x="196"/>
        <item m="1" x="145"/>
        <item m="1" x="141"/>
        <item m="1" x="498"/>
        <item m="1" x="189"/>
        <item m="1" x="210"/>
        <item m="1" x="506"/>
        <item m="1" x="302"/>
        <item m="1" x="450"/>
        <item m="1" x="454"/>
        <item m="1" x="72"/>
        <item m="1" x="402"/>
        <item m="1" x="182"/>
        <item m="1" x="408"/>
        <item m="1" x="412"/>
        <item m="1" x="269"/>
        <item m="1" x="403"/>
        <item m="1" x="135"/>
        <item m="1" x="113"/>
        <item m="1" x="233"/>
        <item m="1" x="183"/>
        <item m="1" x="440"/>
        <item m="1" x="238"/>
        <item m="1" x="30"/>
        <item m="1" x="354"/>
        <item m="1" x="327"/>
        <item m="1" x="100"/>
        <item m="1" x="58"/>
        <item m="1" x="97"/>
        <item m="1" x="88"/>
        <item m="1" x="366"/>
        <item m="1" x="17"/>
        <item m="1" x="377"/>
        <item m="1" x="445"/>
        <item m="1" x="80"/>
        <item m="1" x="364"/>
        <item m="1" x="337"/>
        <item m="1" x="14"/>
        <item m="1" x="319"/>
        <item m="1" x="191"/>
        <item m="1" x="260"/>
        <item m="1" x="334"/>
        <item m="1" x="128"/>
        <item m="1" x="406"/>
        <item m="1" x="360"/>
        <item m="1" x="483"/>
        <item m="1" x="278"/>
        <item m="1" x="6"/>
        <item m="1" x="190"/>
        <item m="1" x="160"/>
        <item m="1" x="507"/>
        <item m="1" x="234"/>
        <item m="1" x="228"/>
        <item m="1" x="325"/>
        <item m="1" x="296"/>
        <item m="1" x="466"/>
        <item m="1" x="146"/>
        <item m="1" x="244"/>
        <item m="1" x="418"/>
        <item m="1" x="123"/>
        <item m="1" x="101"/>
        <item m="1" x="95"/>
        <item m="1" x="271"/>
        <item m="1" x="60"/>
        <item m="1" x="266"/>
        <item m="1" x="381"/>
        <item m="1" x="166"/>
        <item m="1" x="61"/>
        <item m="1" x="239"/>
        <item m="1" x="306"/>
        <item m="1" x="103"/>
        <item m="1" x="120"/>
        <item m="1" x="431"/>
        <item m="1" x="38"/>
        <item m="1" x="9"/>
        <item m="1" x="455"/>
        <item m="1" x="29"/>
        <item m="1" x="220"/>
        <item m="1" x="224"/>
        <item m="1" x="491"/>
        <item m="1" x="178"/>
        <item m="1" x="392"/>
        <item m="1" x="448"/>
        <item m="1" x="252"/>
        <item m="1" x="64"/>
        <item m="1" x="153"/>
        <item m="1" x="26"/>
        <item m="1" x="419"/>
        <item m="1" x="106"/>
        <item m="1" x="459"/>
        <item m="1" x="53"/>
        <item m="1" x="202"/>
        <item m="1" x="54"/>
        <item m="1" x="462"/>
        <item m="1" x="127"/>
        <item m="1" x="31"/>
        <item m="1" x="387"/>
        <item m="1" x="94"/>
        <item m="1" x="256"/>
        <item m="1" x="367"/>
        <item m="1" x="225"/>
        <item m="1" x="68"/>
        <item m="1" x="65"/>
        <item m="1" x="439"/>
        <item m="1" x="476"/>
        <item m="1" x="442"/>
        <item m="1" x="20"/>
        <item m="1" x="460"/>
        <item m="1" x="359"/>
        <item m="1" x="173"/>
        <item m="1" x="93"/>
        <item m="1" x="331"/>
        <item m="1" x="90"/>
        <item m="1" x="107"/>
        <item m="1" x="67"/>
        <item m="1" x="453"/>
        <item m="1" x="270"/>
        <item m="1" x="167"/>
        <item m="1" x="480"/>
        <item m="1" x="417"/>
        <item m="1" x="400"/>
        <item m="1" x="66"/>
        <item m="1" x="18"/>
        <item m="1" x="376"/>
        <item m="1" x="426"/>
      </items>
    </pivotField>
    <pivotField axis="axisRow" compact="0" outline="0" subtotalTop="0" showAll="0" defaultSubtotal="0">
      <items count="2">
        <item sd="0" x="0"/>
        <item m="1" x="1"/>
      </items>
    </pivotField>
    <pivotField dataField="1" compact="0" outline="0" subtotalTop="0" showAll="0"/>
    <pivotField axis="axisRow" compact="0" outline="0" subtotalTop="0" showAll="0">
      <items count="256">
        <item sd="0" x="7"/>
        <item m="1" x="151"/>
        <item m="1" x="251"/>
        <item m="1" x="62"/>
        <item m="1" x="120"/>
        <item m="1" x="247"/>
        <item m="1" x="250"/>
        <item m="1" x="165"/>
        <item m="1" x="136"/>
        <item m="1" x="43"/>
        <item m="1" x="56"/>
        <item m="1" x="174"/>
        <item m="1" x="102"/>
        <item m="1" x="125"/>
        <item m="1" x="163"/>
        <item m="1" x="121"/>
        <item m="1" x="185"/>
        <item m="1" x="20"/>
        <item m="1" x="139"/>
        <item m="1" x="213"/>
        <item m="1" x="178"/>
        <item m="1" x="135"/>
        <item m="1" x="239"/>
        <item m="1" x="252"/>
        <item m="1" x="78"/>
        <item m="1" x="55"/>
        <item m="1" x="130"/>
        <item m="1" x="36"/>
        <item m="1" x="224"/>
        <item m="1" x="181"/>
        <item m="1" x="9"/>
        <item m="1" x="233"/>
        <item m="1" x="215"/>
        <item m="1" x="166"/>
        <item m="1" x="21"/>
        <item m="1" x="180"/>
        <item m="1" x="200"/>
        <item m="1" x="164"/>
        <item m="1" x="64"/>
        <item m="1" x="37"/>
        <item m="1" x="61"/>
        <item m="1" x="148"/>
        <item m="1" x="100"/>
        <item m="1" x="149"/>
        <item m="1" x="105"/>
        <item m="1" x="107"/>
        <item m="1" x="183"/>
        <item m="1" x="46"/>
        <item m="1" x="87"/>
        <item m="1" x="237"/>
        <item m="1" x="63"/>
        <item m="1" x="33"/>
        <item m="1" x="170"/>
        <item m="1" x="141"/>
        <item m="1" x="73"/>
        <item m="1" x="158"/>
        <item m="1" x="190"/>
        <item m="1" x="209"/>
        <item m="1" x="84"/>
        <item m="1" x="8"/>
        <item m="1" x="47"/>
        <item m="1" x="229"/>
        <item m="1" x="169"/>
        <item m="1" x="29"/>
        <item m="1" x="67"/>
        <item m="1" x="205"/>
        <item m="1" x="71"/>
        <item m="1" x="199"/>
        <item m="1" x="184"/>
        <item m="1" x="196"/>
        <item m="1" x="88"/>
        <item m="1" x="145"/>
        <item m="1" x="244"/>
        <item m="1" x="234"/>
        <item m="1" x="14"/>
        <item m="1" x="189"/>
        <item m="1" x="140"/>
        <item m="1" x="74"/>
        <item m="1" x="101"/>
        <item m="1" x="230"/>
        <item m="1" x="243"/>
        <item m="1" x="186"/>
        <item m="1" x="126"/>
        <item m="1" x="119"/>
        <item m="1" x="179"/>
        <item m="1" x="223"/>
        <item m="1" x="97"/>
        <item m="1" x="108"/>
        <item m="1" x="159"/>
        <item m="1" x="48"/>
        <item m="1" x="92"/>
        <item m="1" x="93"/>
        <item m="1" x="204"/>
        <item m="1" x="253"/>
        <item m="1" x="146"/>
        <item m="1" x="167"/>
        <item m="1" x="175"/>
        <item m="1" x="231"/>
        <item m="1" x="106"/>
        <item m="1" x="79"/>
        <item m="1" x="238"/>
        <item m="1" x="115"/>
        <item m="1" x="217"/>
        <item m="1" x="129"/>
        <item m="1" x="150"/>
        <item m="1" x="82"/>
        <item m="1" x="210"/>
        <item m="1" x="51"/>
        <item m="1" x="132"/>
        <item m="1" x="227"/>
        <item m="1" x="202"/>
        <item x="1"/>
        <item m="1" x="65"/>
        <item m="1" x="226"/>
        <item m="1" x="91"/>
        <item m="1" x="152"/>
        <item m="1" x="28"/>
        <item m="1" x="171"/>
        <item m="1" x="72"/>
        <item m="1" x="116"/>
        <item m="1" x="134"/>
        <item m="1" x="203"/>
        <item m="1" x="160"/>
        <item m="1" x="176"/>
        <item m="1" x="80"/>
        <item m="1" x="98"/>
        <item m="1" x="128"/>
        <item m="1" x="154"/>
        <item m="1" x="187"/>
        <item m="1" x="220"/>
        <item m="1" x="245"/>
        <item m="1" x="24"/>
        <item m="1" x="54"/>
        <item m="1" x="118"/>
        <item m="1" x="232"/>
        <item m="1" x="104"/>
        <item m="1" x="95"/>
        <item m="1" x="168"/>
        <item m="1" x="45"/>
        <item m="1" x="137"/>
        <item m="1" x="228"/>
        <item m="1" x="254"/>
        <item m="1" x="57"/>
        <item m="1" x="32"/>
        <item m="1" x="69"/>
        <item m="1" x="68"/>
        <item m="1" x="76"/>
        <item m="1" x="17"/>
        <item m="1" x="214"/>
        <item m="1" x="59"/>
        <item m="1" x="221"/>
        <item m="1" x="127"/>
        <item m="1" x="225"/>
        <item m="1" x="113"/>
        <item m="1" x="111"/>
        <item m="1" x="222"/>
        <item m="1" x="34"/>
        <item m="1" x="144"/>
        <item m="1" x="195"/>
        <item m="1" x="172"/>
        <item m="1" x="197"/>
        <item m="1" x="218"/>
        <item m="1" x="240"/>
        <item m="1" x="122"/>
        <item m="1" x="248"/>
        <item m="1" x="39"/>
        <item m="1" x="30"/>
        <item m="1" x="201"/>
        <item m="1" x="182"/>
        <item m="1" x="27"/>
        <item m="1" x="83"/>
        <item m="1" x="99"/>
        <item m="1" x="198"/>
        <item m="1" x="60"/>
        <item m="1" x="162"/>
        <item m="1" x="188"/>
        <item m="1" x="177"/>
        <item m="1" x="117"/>
        <item m="1" x="15"/>
        <item m="1" x="161"/>
        <item m="1" x="109"/>
        <item m="1" x="133"/>
        <item m="1" x="212"/>
        <item m="1" x="143"/>
        <item m="1" x="138"/>
        <item m="1" x="153"/>
        <item m="1" x="85"/>
        <item m="1" x="249"/>
        <item m="1" x="110"/>
        <item m="1" x="112"/>
        <item m="1" x="26"/>
        <item m="1" x="18"/>
        <item m="1" x="35"/>
        <item m="1" x="25"/>
        <item m="1" x="142"/>
        <item x="2"/>
        <item m="1" x="49"/>
        <item m="1" x="194"/>
        <item m="1" x="235"/>
        <item m="1" x="22"/>
        <item m="1" x="103"/>
        <item m="1" x="193"/>
        <item m="1" x="192"/>
        <item m="1" x="31"/>
        <item m="1" x="86"/>
        <item m="1" x="44"/>
        <item m="1" x="66"/>
        <item m="1" x="77"/>
        <item m="1" x="50"/>
        <item m="1" x="173"/>
        <item m="1" x="216"/>
        <item m="1" x="16"/>
        <item m="1" x="52"/>
        <item m="1" x="211"/>
        <item m="1" x="219"/>
        <item m="1" x="94"/>
        <item m="1" x="96"/>
        <item m="1" x="75"/>
        <item m="1" x="131"/>
        <item m="1" x="89"/>
        <item m="1" x="147"/>
        <item m="1" x="38"/>
        <item m="1" x="58"/>
        <item m="1" x="53"/>
        <item m="1" x="191"/>
        <item m="1" x="241"/>
        <item m="1" x="70"/>
        <item m="1" x="11"/>
        <item m="1" x="124"/>
        <item m="1" x="12"/>
        <item m="1" x="157"/>
        <item m="1" x="114"/>
        <item m="1" x="207"/>
        <item m="1" x="236"/>
        <item m="1" x="155"/>
        <item m="1" x="10"/>
        <item m="1" x="208"/>
        <item m="1" x="123"/>
        <item m="1" x="242"/>
        <item m="1" x="41"/>
        <item m="1" x="19"/>
        <item m="1" x="40"/>
        <item m="1" x="42"/>
        <item m="1" x="90"/>
        <item x="0"/>
        <item m="1" x="206"/>
        <item m="1" x="23"/>
        <item m="1" x="246"/>
        <item m="1" x="13"/>
        <item m="1" x="81"/>
        <item m="1" x="156"/>
        <item x="3"/>
        <item x="4"/>
        <item x="5"/>
        <item x="6"/>
        <item t="default"/>
      </items>
    </pivotField>
  </pivotFields>
  <rowFields count="5">
    <field x="5"/>
    <field x="0"/>
    <field x="1"/>
    <field x="2"/>
    <field x="3"/>
  </rowFields>
  <rowItems count="191">
    <i>
      <x/>
    </i>
    <i>
      <x v="111"/>
      <x v="2129"/>
      <x v="4"/>
      <x v="3"/>
      <x/>
    </i>
    <i r="1">
      <x v="2130"/>
      <x v="13"/>
      <x v="3"/>
      <x/>
    </i>
    <i r="1">
      <x v="2131"/>
      <x v="2"/>
      <x v="3"/>
      <x/>
    </i>
    <i r="1">
      <x v="2132"/>
      <x v="5"/>
      <x v="3"/>
      <x/>
    </i>
    <i r="1">
      <x v="2133"/>
      <x v="18"/>
      <x v="3"/>
      <x/>
    </i>
    <i r="1">
      <x v="2134"/>
      <x v="20"/>
      <x v="3"/>
      <x/>
    </i>
    <i r="1">
      <x v="2135"/>
      <x v="11"/>
      <x v="3"/>
      <x/>
    </i>
    <i r="2">
      <x v="21"/>
      <x v="3"/>
      <x/>
    </i>
    <i r="2">
      <x v="22"/>
      <x v="3"/>
      <x/>
    </i>
    <i r="1">
      <x v="2136"/>
      <x v="3"/>
      <x v="3"/>
      <x/>
    </i>
    <i r="2">
      <x v="8"/>
      <x v="3"/>
      <x/>
    </i>
    <i r="2">
      <x v="14"/>
      <x v="3"/>
      <x/>
    </i>
    <i r="1">
      <x v="2137"/>
      <x v="4"/>
      <x v="3"/>
      <x/>
    </i>
    <i r="2">
      <x v="7"/>
      <x v="3"/>
      <x/>
    </i>
    <i r="1">
      <x v="2139"/>
      <x v="6"/>
      <x v="3"/>
      <x/>
    </i>
    <i r="1">
      <x v="2140"/>
      <x v="3"/>
      <x v="3"/>
      <x/>
    </i>
    <i r="2">
      <x v="9"/>
      <x v="3"/>
      <x/>
    </i>
    <i r="2">
      <x v="10"/>
      <x v="3"/>
      <x/>
    </i>
    <i r="2">
      <x v="12"/>
      <x v="3"/>
      <x/>
    </i>
    <i r="1">
      <x v="2142"/>
      <x v="26"/>
      <x v="3"/>
      <x/>
    </i>
    <i r="1">
      <x v="2144"/>
      <x v="28"/>
      <x v="3"/>
      <x/>
    </i>
    <i r="2">
      <x v="29"/>
      <x v="3"/>
      <x/>
    </i>
    <i r="1">
      <x v="2147"/>
      <x v="33"/>
      <x v="3"/>
      <x/>
    </i>
    <i r="2">
      <x v="34"/>
      <x v="3"/>
      <x/>
    </i>
    <i r="2">
      <x v="35"/>
      <x v="3"/>
      <x/>
    </i>
    <i r="1">
      <x v="2148"/>
      <x v="6"/>
      <x v="3"/>
      <x/>
    </i>
    <i r="1">
      <x v="2149"/>
      <x v="28"/>
      <x v="3"/>
      <x/>
    </i>
    <i r="2">
      <x v="37"/>
      <x v="3"/>
      <x/>
    </i>
    <i r="1">
      <x v="2150"/>
      <x v="33"/>
      <x v="3"/>
      <x/>
    </i>
    <i r="2">
      <x v="41"/>
      <x v="3"/>
      <x/>
    </i>
    <i r="1">
      <x v="2152"/>
      <x v="12"/>
      <x v="3"/>
      <x/>
    </i>
    <i r="2">
      <x v="45"/>
      <x v="3"/>
      <x/>
    </i>
    <i r="2">
      <x v="46"/>
      <x v="3"/>
      <x/>
    </i>
    <i r="1">
      <x v="2155"/>
      <x v="28"/>
      <x v="3"/>
      <x/>
    </i>
    <i r="1">
      <x v="2156"/>
      <x v="6"/>
      <x v="3"/>
      <x/>
    </i>
    <i r="1">
      <x v="2158"/>
      <x v="10"/>
      <x v="3"/>
      <x/>
    </i>
    <i r="2">
      <x v="12"/>
      <x v="3"/>
      <x/>
    </i>
    <i r="1">
      <x v="2159"/>
      <x v="7"/>
      <x v="3"/>
      <x/>
    </i>
    <i r="2">
      <x v="55"/>
      <x v="3"/>
      <x/>
    </i>
    <i r="1">
      <x v="2163"/>
      <x v="59"/>
      <x v="3"/>
      <x/>
    </i>
    <i r="2">
      <x v="60"/>
      <x v="3"/>
      <x/>
    </i>
    <i r="2">
      <x v="61"/>
      <x v="3"/>
      <x/>
    </i>
    <i r="1">
      <x v="2165"/>
      <x v="9"/>
      <x v="3"/>
      <x/>
    </i>
    <i r="1">
      <x v="2166"/>
      <x v="5"/>
      <x v="3"/>
      <x/>
    </i>
    <i r="2">
      <x v="26"/>
      <x v="3"/>
      <x/>
    </i>
    <i r="2">
      <x v="35"/>
      <x v="3"/>
      <x/>
    </i>
    <i r="2">
      <x v="66"/>
      <x v="3"/>
      <x/>
    </i>
    <i r="1">
      <x v="2167"/>
      <x v="45"/>
      <x v="3"/>
      <x/>
    </i>
    <i r="2">
      <x v="67"/>
      <x v="3"/>
      <x/>
    </i>
    <i r="1">
      <x v="2168"/>
      <x v="12"/>
      <x v="3"/>
      <x/>
    </i>
    <i r="2">
      <x v="29"/>
      <x v="3"/>
      <x/>
    </i>
    <i r="2">
      <x v="37"/>
      <x v="3"/>
      <x/>
    </i>
    <i r="2">
      <x v="46"/>
      <x v="3"/>
      <x/>
    </i>
    <i r="2">
      <x v="70"/>
      <x v="3"/>
      <x/>
    </i>
    <i r="2">
      <x v="71"/>
      <x v="3"/>
      <x/>
    </i>
    <i r="2">
      <x v="72"/>
      <x v="3"/>
      <x/>
    </i>
    <i r="1">
      <x v="2169"/>
      <x v="55"/>
      <x v="3"/>
      <x/>
    </i>
    <i r="1">
      <x v="2170"/>
      <x v="6"/>
      <x v="3"/>
      <x/>
    </i>
    <i r="2">
      <x v="8"/>
      <x v="3"/>
      <x/>
    </i>
    <i r="2">
      <x v="28"/>
      <x v="3"/>
      <x/>
    </i>
    <i r="2">
      <x v="75"/>
      <x v="3"/>
      <x/>
    </i>
    <i r="1">
      <x v="2172"/>
      <x v="5"/>
      <x v="3"/>
      <x/>
    </i>
    <i r="2">
      <x v="34"/>
      <x v="3"/>
      <x/>
    </i>
    <i r="1">
      <x v="2176"/>
      <x v="29"/>
      <x v="3"/>
      <x/>
    </i>
    <i r="2">
      <x v="82"/>
      <x v="3"/>
      <x/>
    </i>
    <i r="1">
      <x v="2178"/>
      <x v="70"/>
      <x v="3"/>
      <x/>
    </i>
    <i r="1">
      <x v="2180"/>
      <x v="10"/>
      <x v="3"/>
      <x/>
    </i>
    <i r="1">
      <x v="2181"/>
      <x v="45"/>
      <x v="3"/>
      <x/>
    </i>
    <i r="1">
      <x v="2183"/>
      <x v="9"/>
      <x v="3"/>
      <x/>
    </i>
    <i r="2">
      <x v="12"/>
      <x v="3"/>
      <x/>
    </i>
    <i r="1">
      <x v="2184"/>
      <x v="7"/>
      <x v="3"/>
      <x/>
    </i>
    <i r="2">
      <x v="26"/>
      <x v="3"/>
      <x/>
    </i>
    <i r="2">
      <x v="35"/>
      <x v="3"/>
      <x/>
    </i>
    <i r="2">
      <x v="66"/>
      <x v="3"/>
      <x/>
    </i>
    <i r="1">
      <x v="2190"/>
      <x v="6"/>
      <x v="3"/>
      <x/>
    </i>
    <i r="1">
      <x v="2191"/>
      <x v="41"/>
      <x v="3"/>
      <x/>
    </i>
    <i r="2">
      <x v="66"/>
      <x v="3"/>
      <x/>
    </i>
    <i r="1">
      <x v="2195"/>
      <x v="10"/>
      <x v="3"/>
      <x/>
    </i>
    <i r="1">
      <x v="2196"/>
      <x v="45"/>
      <x v="3"/>
      <x/>
    </i>
    <i r="1">
      <x v="2197"/>
      <x v="96"/>
      <x v="3"/>
      <x/>
    </i>
    <i r="1">
      <x v="2198"/>
      <x v="27"/>
      <x v="3"/>
      <x/>
    </i>
    <i t="default">
      <x v="111"/>
    </i>
    <i>
      <x v="195"/>
      <x v="2135"/>
      <x v="15"/>
      <x v="3"/>
      <x/>
    </i>
    <i r="1">
      <x v="2158"/>
      <x v="15"/>
      <x v="3"/>
      <x/>
    </i>
    <i r="1">
      <x v="2170"/>
      <x v="74"/>
      <x v="3"/>
      <x/>
    </i>
    <i r="1">
      <x v="2176"/>
      <x v="15"/>
      <x v="3"/>
      <x/>
    </i>
    <i r="1">
      <x v="2186"/>
      <x v="15"/>
      <x v="3"/>
      <x/>
    </i>
    <i t="default">
      <x v="195"/>
    </i>
    <i>
      <x v="244"/>
      <x v="2128"/>
      <x v="17"/>
      <x v="3"/>
      <x/>
    </i>
    <i r="1">
      <x v="2133"/>
      <x v="19"/>
      <x v="3"/>
      <x/>
    </i>
    <i r="1">
      <x v="2137"/>
      <x v="16"/>
      <x v="3"/>
      <x/>
    </i>
    <i r="1">
      <x v="2138"/>
      <x v="23"/>
      <x v="3"/>
      <x/>
    </i>
    <i r="2">
      <x v="24"/>
      <x v="3"/>
      <x/>
    </i>
    <i r="1">
      <x v="2141"/>
      <x v="25"/>
      <x v="3"/>
      <x/>
    </i>
    <i r="1">
      <x v="2143"/>
      <x v="16"/>
      <x v="3"/>
      <x/>
    </i>
    <i r="1">
      <x v="2149"/>
      <x v="39"/>
      <x v="3"/>
      <x/>
    </i>
    <i r="1">
      <x v="2153"/>
      <x v="16"/>
      <x v="3"/>
      <x/>
    </i>
    <i r="1">
      <x v="2159"/>
      <x v="56"/>
      <x v="3"/>
      <x/>
    </i>
    <i r="1">
      <x v="2164"/>
      <x v="64"/>
      <x v="3"/>
      <x/>
    </i>
    <i r="1">
      <x v="2167"/>
      <x v="68"/>
      <x v="3"/>
      <x/>
    </i>
    <i t="default">
      <x v="244"/>
    </i>
    <i>
      <x v="251"/>
      <x v="2144"/>
      <x v="27"/>
      <x v="3"/>
      <x/>
    </i>
    <i r="2">
      <x v="30"/>
      <x v="3"/>
      <x/>
    </i>
    <i r="1">
      <x v="2145"/>
      <x v="31"/>
      <x v="3"/>
      <x/>
    </i>
    <i r="1">
      <x v="2146"/>
      <x v="32"/>
      <x v="3"/>
      <x/>
    </i>
    <i r="1">
      <x v="2147"/>
      <x v="3"/>
      <x v="3"/>
      <x/>
    </i>
    <i r="1">
      <x v="2148"/>
      <x v="36"/>
      <x v="3"/>
      <x/>
    </i>
    <i r="1">
      <x v="2149"/>
      <x v="38"/>
      <x v="3"/>
      <x/>
    </i>
    <i r="1">
      <x v="2150"/>
      <x v="40"/>
      <x v="3"/>
      <x/>
    </i>
    <i r="2">
      <x v="42"/>
      <x v="3"/>
      <x/>
    </i>
    <i r="1">
      <x v="2151"/>
      <x v="43"/>
      <x v="3"/>
      <x/>
    </i>
    <i r="1">
      <x v="2152"/>
      <x v="3"/>
      <x v="3"/>
      <x/>
    </i>
    <i r="2">
      <x v="44"/>
      <x v="3"/>
      <x/>
    </i>
    <i r="1">
      <x v="2154"/>
      <x v="47"/>
      <x v="3"/>
      <x/>
    </i>
    <i r="1">
      <x v="2155"/>
      <x v="13"/>
      <x v="3"/>
      <x/>
    </i>
    <i r="2">
      <x v="48"/>
      <x v="3"/>
      <x/>
    </i>
    <i r="1">
      <x v="2156"/>
      <x v="50"/>
      <x v="3"/>
      <x/>
    </i>
    <i r="2">
      <x v="51"/>
      <x v="3"/>
      <x/>
    </i>
    <i t="default">
      <x v="251"/>
    </i>
    <i>
      <x v="252"/>
      <x v="2154"/>
      <x v="47"/>
      <x v="3"/>
      <x/>
    </i>
    <i r="1">
      <x v="2155"/>
      <x v="49"/>
      <x v="3"/>
      <x/>
    </i>
    <i r="1">
      <x v="2156"/>
      <x v="42"/>
      <x v="3"/>
      <x/>
    </i>
    <i r="2">
      <x v="51"/>
      <x v="3"/>
      <x/>
    </i>
    <i r="1">
      <x v="2157"/>
      <x v="52"/>
      <x v="3"/>
      <x/>
    </i>
    <i r="1">
      <x v="2158"/>
      <x v="2"/>
      <x v="3"/>
      <x/>
    </i>
    <i r="2">
      <x v="3"/>
      <x v="3"/>
      <x/>
    </i>
    <i r="2">
      <x v="53"/>
      <x v="3"/>
      <x/>
    </i>
    <i r="2">
      <x v="54"/>
      <x v="3"/>
      <x/>
    </i>
    <i r="1">
      <x v="2160"/>
      <x v="57"/>
      <x v="3"/>
      <x/>
    </i>
    <i r="1">
      <x v="2161"/>
      <x v="4"/>
      <x v="3"/>
      <x/>
    </i>
    <i r="1">
      <x v="2162"/>
      <x v="58"/>
      <x v="3"/>
      <x/>
    </i>
    <i r="1">
      <x v="2163"/>
      <x v="3"/>
      <x v="3"/>
      <x/>
    </i>
    <i r="1">
      <x v="2164"/>
      <x v="62"/>
      <x v="3"/>
      <x/>
    </i>
    <i r="2">
      <x v="63"/>
      <x v="3"/>
      <x/>
    </i>
    <i r="1">
      <x v="2166"/>
      <x v="3"/>
      <x v="3"/>
      <x/>
    </i>
    <i r="2">
      <x v="65"/>
      <x v="3"/>
      <x/>
    </i>
    <i r="1">
      <x v="2168"/>
      <x v="3"/>
      <x v="3"/>
      <x/>
    </i>
    <i r="2">
      <x v="69"/>
      <x v="3"/>
      <x/>
    </i>
    <i r="1">
      <x v="2170"/>
      <x v="42"/>
      <x v="3"/>
      <x/>
    </i>
    <i r="2">
      <x v="48"/>
      <x v="3"/>
      <x/>
    </i>
    <i r="2">
      <x v="73"/>
      <x v="3"/>
      <x/>
    </i>
    <i r="2">
      <x v="76"/>
      <x v="3"/>
      <x/>
    </i>
    <i t="default">
      <x v="252"/>
    </i>
    <i>
      <x v="253"/>
      <x v="2170"/>
      <x v="76"/>
      <x v="3"/>
      <x/>
    </i>
    <i r="1">
      <x v="2171"/>
      <x v="2"/>
      <x v="3"/>
      <x/>
    </i>
    <i r="2">
      <x v="3"/>
      <x v="3"/>
      <x/>
    </i>
    <i r="2">
      <x v="53"/>
      <x v="3"/>
      <x/>
    </i>
    <i r="2">
      <x v="77"/>
      <x v="3"/>
      <x/>
    </i>
    <i r="1">
      <x v="2173"/>
      <x v="78"/>
      <x v="3"/>
      <x/>
    </i>
    <i r="1">
      <x v="2174"/>
      <x v="79"/>
      <x v="3"/>
      <x/>
    </i>
    <i r="2">
      <x v="80"/>
      <x v="3"/>
      <x/>
    </i>
    <i r="2">
      <x v="81"/>
      <x v="3"/>
      <x/>
    </i>
    <i r="1">
      <x v="2175"/>
      <x v="4"/>
      <x v="3"/>
      <x/>
    </i>
    <i r="1">
      <x v="2176"/>
      <x v="3"/>
      <x v="3"/>
      <x/>
    </i>
    <i r="2">
      <x v="77"/>
      <x v="3"/>
      <x/>
    </i>
    <i r="2">
      <x v="83"/>
      <x v="3"/>
      <x/>
    </i>
    <i r="1">
      <x v="2177"/>
      <x v="69"/>
      <x v="3"/>
      <x/>
    </i>
    <i r="2">
      <x v="84"/>
      <x v="3"/>
      <x/>
    </i>
    <i r="1">
      <x v="2178"/>
      <x v="85"/>
      <x v="3"/>
      <x/>
    </i>
    <i r="2">
      <x v="86"/>
      <x v="3"/>
      <x/>
    </i>
    <i r="1">
      <x v="2179"/>
      <x v="87"/>
      <x v="3"/>
      <x/>
    </i>
    <i r="1">
      <x v="2180"/>
      <x v="3"/>
      <x v="3"/>
      <x/>
    </i>
    <i r="1">
      <x v="2181"/>
      <x v="69"/>
      <x v="3"/>
      <x/>
    </i>
    <i r="2">
      <x v="89"/>
      <x v="3"/>
      <x/>
    </i>
    <i r="1">
      <x v="2182"/>
      <x v="90"/>
      <x v="3"/>
      <x/>
    </i>
    <i r="1">
      <x v="2183"/>
      <x v="37"/>
      <x v="3"/>
      <x/>
    </i>
    <i r="1">
      <x v="2184"/>
      <x v="91"/>
      <x v="3"/>
      <x/>
    </i>
    <i r="1">
      <x v="2185"/>
      <x v="92"/>
      <x v="3"/>
      <x/>
    </i>
    <i r="1">
      <x v="2186"/>
      <x v="3"/>
      <x v="3"/>
      <x/>
    </i>
    <i r="2">
      <x v="13"/>
      <x v="3"/>
      <x/>
    </i>
    <i r="2">
      <x v="48"/>
      <x v="3"/>
      <x/>
    </i>
    <i r="1">
      <x v="2187"/>
      <x v="73"/>
      <x v="3"/>
      <x/>
    </i>
    <i r="1">
      <x v="2188"/>
      <x v="2"/>
      <x v="3"/>
      <x/>
    </i>
    <i r="1">
      <x v="2189"/>
      <x v="4"/>
      <x v="3"/>
      <x/>
    </i>
    <i r="1">
      <x v="2190"/>
      <x v="53"/>
      <x v="3"/>
      <x/>
    </i>
    <i r="2">
      <x v="93"/>
      <x v="3"/>
      <x/>
    </i>
    <i r="1">
      <x v="2191"/>
      <x v="3"/>
      <x v="3"/>
      <x/>
    </i>
    <i r="1">
      <x v="2199"/>
      <x v="97"/>
      <x v="3"/>
      <x/>
    </i>
    <i t="default">
      <x v="253"/>
    </i>
    <i>
      <x v="254"/>
      <x v="2179"/>
      <x v="87"/>
      <x v="3"/>
      <x/>
    </i>
    <i r="1">
      <x v="2180"/>
      <x v="88"/>
      <x v="3"/>
      <x/>
    </i>
    <i r="1">
      <x v="2187"/>
      <x v="42"/>
      <x v="3"/>
      <x/>
    </i>
    <i r="1">
      <x v="2190"/>
      <x v="93"/>
      <x v="3"/>
      <x/>
    </i>
    <i r="1">
      <x v="2192"/>
      <x v="94"/>
      <x v="3"/>
      <x/>
    </i>
    <i r="1">
      <x v="2193"/>
      <x v="95"/>
      <x v="3"/>
      <x/>
    </i>
    <i r="1">
      <x v="2194"/>
      <x v="3"/>
      <x v="3"/>
      <x/>
    </i>
    <i r="1">
      <x v="2197"/>
      <x v="96"/>
      <x v="3"/>
      <x/>
    </i>
    <i r="1">
      <x v="2199"/>
      <x v="97"/>
      <x v="3"/>
      <x/>
    </i>
    <i t="default">
      <x v="254"/>
    </i>
    <i t="grand">
      <x/>
    </i>
  </rowItems>
  <colItems count="1">
    <i/>
  </colItems>
  <dataFields count="1">
    <dataField name="Собрано по сборам" fld="4" baseField="3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42" firstHeaderRow="2" firstDataRow="2" firstDataCol="2" rowPageCount="1" colPageCount="1"/>
  <pivotFields count="5">
    <pivotField axis="axisRow" compact="0" outline="0" subtotalTop="0" showAll="0">
      <items count="181">
        <item m="1" x="164"/>
        <item m="1" x="179"/>
        <item m="1" x="92"/>
        <item m="1" x="83"/>
        <item m="1" x="130"/>
        <item m="1" x="70"/>
        <item m="1" x="66"/>
        <item x="16"/>
        <item m="1" x="84"/>
        <item m="1" x="157"/>
        <item m="1" x="102"/>
        <item m="1" x="50"/>
        <item m="1" x="160"/>
        <item m="1" x="22"/>
        <item m="1" x="113"/>
        <item m="1" x="146"/>
        <item m="1" x="175"/>
        <item m="1" x="31"/>
        <item m="1" x="28"/>
        <item m="1" x="122"/>
        <item m="1" x="167"/>
        <item m="1" x="161"/>
        <item m="1" x="110"/>
        <item m="1" x="177"/>
        <item m="1" x="61"/>
        <item m="1" x="147"/>
        <item m="1" x="71"/>
        <item m="1" x="45"/>
        <item m="1" x="123"/>
        <item m="1" x="73"/>
        <item m="1" x="42"/>
        <item m="1" x="34"/>
        <item m="1" x="106"/>
        <item m="1" x="23"/>
        <item m="1" x="169"/>
        <item m="1" x="85"/>
        <item m="1" x="46"/>
        <item m="1" x="133"/>
        <item m="1" x="17"/>
        <item m="1" x="178"/>
        <item m="1" x="88"/>
        <item m="1" x="172"/>
        <item m="1" x="80"/>
        <item m="1" x="166"/>
        <item m="1" x="94"/>
        <item m="1" x="19"/>
        <item m="1" x="29"/>
        <item m="1" x="120"/>
        <item m="1" x="55"/>
        <item m="1" x="131"/>
        <item m="1" x="24"/>
        <item m="1" x="99"/>
        <item m="1" x="114"/>
        <item m="1" x="63"/>
        <item m="1" x="154"/>
        <item m="1" x="140"/>
        <item m="1" x="158"/>
        <item m="1" x="107"/>
        <item m="1" x="145"/>
        <item m="1" x="57"/>
        <item m="1" x="96"/>
        <item m="1" x="138"/>
        <item m="1" x="111"/>
        <item m="1" x="25"/>
        <item m="1" x="100"/>
        <item m="1" x="115"/>
        <item m="1" x="95"/>
        <item m="1" x="109"/>
        <item m="1" x="86"/>
        <item m="1" x="124"/>
        <item m="1" x="97"/>
        <item m="1" x="121"/>
        <item m="1" x="26"/>
        <item m="1" x="101"/>
        <item m="1" x="176"/>
        <item m="1" x="40"/>
        <item m="1" x="170"/>
        <item m="1" x="76"/>
        <item m="1" x="165"/>
        <item m="1" x="67"/>
        <item m="1" x="108"/>
        <item m="1" x="151"/>
        <item m="1" x="89"/>
        <item m="1" x="35"/>
        <item m="1" x="173"/>
        <item m="1" x="135"/>
        <item m="1" x="32"/>
        <item m="1" x="148"/>
        <item m="1" x="53"/>
        <item m="1" x="119"/>
        <item m="1" x="20"/>
        <item m="1" x="47"/>
        <item m="1" x="51"/>
        <item m="1" x="162"/>
        <item m="1" x="171"/>
        <item m="1" x="58"/>
        <item m="1" x="125"/>
        <item m="1" x="90"/>
        <item m="1" x="81"/>
        <item m="1" x="27"/>
        <item m="1" x="155"/>
        <item m="1" x="93"/>
        <item m="1" x="117"/>
        <item m="1" x="56"/>
        <item m="1" x="142"/>
        <item m="1" x="136"/>
        <item m="1" x="129"/>
        <item m="1" x="77"/>
        <item m="1" x="152"/>
        <item m="1" x="126"/>
        <item m="1" x="118"/>
        <item m="1" x="64"/>
        <item m="1" x="41"/>
        <item m="1" x="68"/>
        <item m="1" x="59"/>
        <item m="1" x="127"/>
        <item m="1" x="103"/>
        <item m="1" x="168"/>
        <item m="1" x="43"/>
        <item m="1" x="143"/>
        <item m="1" x="116"/>
        <item m="1" x="159"/>
        <item m="1" x="156"/>
        <item m="1" x="62"/>
        <item m="1" x="105"/>
        <item m="1" x="149"/>
        <item m="1" x="69"/>
        <item m="1" x="48"/>
        <item m="1" x="128"/>
        <item m="1" x="104"/>
        <item m="1" x="52"/>
        <item m="1" x="139"/>
        <item m="1" x="44"/>
        <item m="1" x="112"/>
        <item m="1" x="91"/>
        <item m="1" x="36"/>
        <item m="1" x="78"/>
        <item m="1" x="54"/>
        <item m="1" x="174"/>
        <item m="1" x="37"/>
        <item m="1" x="82"/>
        <item m="1" x="144"/>
        <item m="1" x="137"/>
        <item m="1" x="79"/>
        <item m="1" x="21"/>
        <item m="1" x="98"/>
        <item m="1" x="60"/>
        <item m="1" x="74"/>
        <item m="1" x="38"/>
        <item m="1" x="33"/>
        <item m="1" x="134"/>
        <item m="1" x="39"/>
        <item m="1" x="30"/>
        <item m="1" x="75"/>
        <item m="1" x="163"/>
        <item m="1" x="72"/>
        <item m="1" x="49"/>
        <item m="1" x="153"/>
        <item m="1" x="65"/>
        <item m="1" x="87"/>
        <item m="1" x="141"/>
        <item m="1" x="18"/>
        <item m="1" x="132"/>
        <item m="1" x="1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103">
        <item m="1" x="23"/>
        <item m="1" x="31"/>
        <item m="1" x="92"/>
        <item m="1" x="101"/>
        <item m="1" x="38"/>
        <item m="1" x="51"/>
        <item x="12"/>
        <item m="1" x="24"/>
        <item m="1" x="40"/>
        <item m="1" x="68"/>
        <item m="1" x="44"/>
        <item m="1" x="83"/>
        <item m="1" x="80"/>
        <item m="1" x="75"/>
        <item m="1" x="52"/>
        <item m="1" x="88"/>
        <item m="1" x="76"/>
        <item m="1" x="93"/>
        <item m="1" x="13"/>
        <item m="1" x="39"/>
        <item m="1" x="96"/>
        <item m="1" x="81"/>
        <item m="1" x="87"/>
        <item m="1" x="72"/>
        <item m="1" x="57"/>
        <item m="1" x="55"/>
        <item m="1" x="71"/>
        <item m="1" x="84"/>
        <item m="1" x="47"/>
        <item m="1" x="25"/>
        <item m="1" x="67"/>
        <item m="1" x="56"/>
        <item m="1" x="41"/>
        <item m="1" x="69"/>
        <item m="1" x="19"/>
        <item m="1" x="42"/>
        <item m="1" x="98"/>
        <item m="1" x="82"/>
        <item m="1" x="50"/>
        <item m="1" x="95"/>
        <item m="1" x="79"/>
        <item m="1" x="70"/>
        <item m="1" x="37"/>
        <item m="1" x="46"/>
        <item m="1" x="54"/>
        <item x="2"/>
        <item m="1" x="97"/>
        <item m="1" x="73"/>
        <item x="4"/>
        <item m="1" x="27"/>
        <item m="1" x="17"/>
        <item m="1" x="53"/>
        <item m="1" x="43"/>
        <item m="1" x="94"/>
        <item m="1" x="100"/>
        <item m="1" x="48"/>
        <item m="1" x="90"/>
        <item m="1" x="18"/>
        <item m="1" x="89"/>
        <item m="1" x="29"/>
        <item m="1" x="59"/>
        <item m="1" x="21"/>
        <item m="1" x="28"/>
        <item m="1" x="64"/>
        <item m="1" x="60"/>
        <item m="1" x="35"/>
        <item m="1" x="34"/>
        <item m="1" x="74"/>
        <item m="1" x="91"/>
        <item m="1" x="62"/>
        <item m="1" x="26"/>
        <item m="1" x="22"/>
        <item m="1" x="58"/>
        <item m="1" x="45"/>
        <item m="1" x="61"/>
        <item m="1" x="33"/>
        <item m="1" x="99"/>
        <item m="1" x="15"/>
        <item x="0"/>
        <item m="1" x="78"/>
        <item m="1" x="36"/>
        <item m="1" x="16"/>
        <item m="1" x="63"/>
        <item m="1" x="86"/>
        <item x="10"/>
        <item m="1" x="14"/>
        <item m="1" x="85"/>
        <item m="1" x="20"/>
        <item m="1" x="77"/>
        <item m="1" x="30"/>
        <item m="1" x="65"/>
        <item m="1" x="66"/>
        <item m="1" x="49"/>
        <item x="1"/>
        <item m="1" x="32"/>
        <item x="3"/>
        <item x="5"/>
        <item x="6"/>
        <item x="7"/>
        <item x="8"/>
        <item x="9"/>
        <item x="11"/>
        <item t="default"/>
      </items>
    </pivotField>
    <pivotField compact="0" outline="0" subtotalTop="0" showAll="0"/>
    <pivotField axis="axisPage" compact="0" outline="0" subtotalTop="0" showAll="0">
      <items count="19">
        <item x="4"/>
        <item m="1" x="17"/>
        <item x="2"/>
        <item x="5"/>
        <item x="11"/>
        <item m="1" x="16"/>
        <item m="1" x="13"/>
        <item m="1" x="15"/>
        <item m="1" x="14"/>
        <item x="8"/>
        <item x="7"/>
        <item x="9"/>
        <item x="3"/>
        <item x="6"/>
        <item x="0"/>
        <item x="12"/>
        <item x="1"/>
        <item x="10"/>
        <item t="default"/>
      </items>
    </pivotField>
    <pivotField dataField="1" compact="0" outline="0" subtotalTop="0" showAll="0"/>
  </pivotFields>
  <rowFields count="2">
    <field x="1"/>
    <field x="0"/>
  </rowFields>
  <rowItems count="38">
    <i>
      <x v="6"/>
      <x v="7"/>
    </i>
    <i t="default">
      <x v="6"/>
    </i>
    <i>
      <x v="45"/>
      <x v="166"/>
    </i>
    <i t="default">
      <x v="45"/>
    </i>
    <i>
      <x v="48"/>
      <x v="168"/>
    </i>
    <i r="1">
      <x v="170"/>
    </i>
    <i t="default">
      <x v="48"/>
    </i>
    <i>
      <x v="78"/>
      <x v="164"/>
    </i>
    <i r="1">
      <x v="166"/>
    </i>
    <i t="default">
      <x v="78"/>
    </i>
    <i>
      <x v="84"/>
      <x v="175"/>
    </i>
    <i t="default">
      <x v="84"/>
    </i>
    <i>
      <x v="93"/>
      <x v="165"/>
    </i>
    <i t="default">
      <x v="93"/>
    </i>
    <i>
      <x v="95"/>
      <x v="167"/>
    </i>
    <i r="1">
      <x v="171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t="default">
      <x v="95"/>
    </i>
    <i>
      <x v="96"/>
      <x v="168"/>
    </i>
    <i t="default">
      <x v="96"/>
    </i>
    <i>
      <x v="97"/>
      <x v="169"/>
    </i>
    <i t="default">
      <x v="97"/>
    </i>
    <i>
      <x v="98"/>
      <x v="171"/>
    </i>
    <i t="default">
      <x v="98"/>
    </i>
    <i>
      <x v="99"/>
      <x v="172"/>
    </i>
    <i r="1">
      <x v="179"/>
    </i>
    <i t="default">
      <x v="99"/>
    </i>
    <i>
      <x v="100"/>
      <x v="172"/>
    </i>
    <i t="default">
      <x v="100"/>
    </i>
    <i>
      <x v="101"/>
      <x v="176"/>
    </i>
    <i t="default">
      <x v="101"/>
    </i>
    <i t="grand">
      <x/>
    </i>
  </rowItems>
  <colItems count="1">
    <i/>
  </colItems>
  <pageFields count="1">
    <pageField fld="3" hier="0"/>
  </pageFields>
  <dataFields count="1">
    <dataField name="Сумма по полю Сумма платежа" fld="4" baseField="1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2" firstHeaderRow="2" firstDataRow="2" firstDataCol="2"/>
  <pivotFields count="6">
    <pivotField axis="axisRow" compact="0" outline="0" subtotalTop="0" showAll="0" defaultSubtotal="0">
      <items count="184">
        <item m="1" x="101"/>
        <item m="1" x="74"/>
        <item m="1" x="4"/>
        <item m="1" x="42"/>
        <item m="1" x="127"/>
        <item m="1" x="104"/>
        <item m="1" x="88"/>
        <item x="3"/>
        <item m="1" x="148"/>
        <item m="1" x="17"/>
        <item m="1" x="165"/>
        <item m="1" x="157"/>
        <item m="1" x="39"/>
        <item m="1" x="56"/>
        <item m="1" x="166"/>
        <item m="1" x="95"/>
        <item m="1" x="24"/>
        <item m="1" x="106"/>
        <item m="1" x="60"/>
        <item m="1" x="67"/>
        <item m="1" x="180"/>
        <item m="1" x="112"/>
        <item m="1" x="175"/>
        <item m="1" x="18"/>
        <item m="1" x="142"/>
        <item m="1" x="45"/>
        <item m="1" x="158"/>
        <item m="1" x="128"/>
        <item m="1" x="5"/>
        <item m="1" x="181"/>
        <item m="1" x="63"/>
        <item m="1" x="47"/>
        <item m="1" x="34"/>
        <item m="1" x="31"/>
        <item m="1" x="12"/>
        <item m="1" x="25"/>
        <item m="1" x="92"/>
        <item m="1" x="35"/>
        <item m="1" x="75"/>
        <item m="1" x="149"/>
        <item m="1" x="100"/>
        <item m="1" x="138"/>
        <item m="1" x="173"/>
        <item m="1" x="155"/>
        <item m="1" x="57"/>
        <item m="1" x="36"/>
        <item m="1" x="23"/>
        <item m="1" x="163"/>
        <item m="1" x="120"/>
        <item m="1" x="19"/>
        <item m="1" x="177"/>
        <item m="1" x="48"/>
        <item m="1" x="132"/>
        <item m="1" x="121"/>
        <item m="1" x="109"/>
        <item m="1" x="143"/>
        <item m="1" x="89"/>
        <item m="1" x="76"/>
        <item m="1" x="70"/>
        <item m="1" x="80"/>
        <item m="1" x="53"/>
        <item m="1" x="46"/>
        <item m="1" x="51"/>
        <item m="1" x="96"/>
        <item m="1" x="32"/>
        <item m="1" x="176"/>
        <item m="1" x="130"/>
        <item m="1" x="113"/>
        <item m="1" x="139"/>
        <item m="1" x="167"/>
        <item m="1" x="26"/>
        <item m="1" x="103"/>
        <item m="1" x="107"/>
        <item m="1" x="49"/>
        <item m="1" x="125"/>
        <item m="1" x="40"/>
        <item m="1" x="37"/>
        <item m="1" x="54"/>
        <item m="1" x="41"/>
        <item m="1" x="13"/>
        <item m="1" x="144"/>
        <item m="1" x="178"/>
        <item m="1" x="58"/>
        <item m="1" x="90"/>
        <item m="1" x="61"/>
        <item m="1" x="6"/>
        <item m="1" x="115"/>
        <item m="1" x="33"/>
        <item m="1" x="182"/>
        <item m="1" x="81"/>
        <item m="1" x="64"/>
        <item m="1" x="105"/>
        <item m="1" x="93"/>
        <item m="1" x="170"/>
        <item m="1" x="150"/>
        <item m="1" x="8"/>
        <item m="1" x="152"/>
        <item m="1" x="145"/>
        <item m="1" x="110"/>
        <item m="1" x="91"/>
        <item m="1" x="97"/>
        <item m="1" x="99"/>
        <item m="1" x="116"/>
        <item m="1" x="131"/>
        <item m="1" x="22"/>
        <item m="1" x="7"/>
        <item m="1" x="84"/>
        <item m="1" x="43"/>
        <item m="1" x="114"/>
        <item m="1" x="38"/>
        <item m="1" x="111"/>
        <item m="1" x="161"/>
        <item m="1" x="62"/>
        <item m="1" x="133"/>
        <item m="1" x="117"/>
        <item m="1" x="122"/>
        <item m="1" x="14"/>
        <item m="1" x="44"/>
        <item m="1" x="146"/>
        <item m="1" x="10"/>
        <item m="1" x="129"/>
        <item m="1" x="73"/>
        <item m="1" x="83"/>
        <item m="1" x="68"/>
        <item m="1" x="71"/>
        <item m="1" x="126"/>
        <item m="1" x="140"/>
        <item m="1" x="159"/>
        <item m="1" x="162"/>
        <item m="1" x="153"/>
        <item m="1" x="141"/>
        <item m="1" x="59"/>
        <item m="1" x="174"/>
        <item m="1" x="156"/>
        <item m="1" x="55"/>
        <item m="1" x="50"/>
        <item m="1" x="86"/>
        <item m="1" x="118"/>
        <item m="1" x="154"/>
        <item m="1" x="147"/>
        <item m="1" x="69"/>
        <item m="1" x="98"/>
        <item m="1" x="171"/>
        <item m="1" x="52"/>
        <item m="1" x="9"/>
        <item m="1" x="168"/>
        <item m="1" x="119"/>
        <item m="1" x="94"/>
        <item m="1" x="151"/>
        <item m="1" x="77"/>
        <item m="1" x="27"/>
        <item m="1" x="134"/>
        <item m="1" x="123"/>
        <item m="1" x="102"/>
        <item m="1" x="87"/>
        <item m="1" x="28"/>
        <item m="1" x="11"/>
        <item m="1" x="164"/>
        <item m="1" x="160"/>
        <item m="1" x="65"/>
        <item m="1" x="29"/>
        <item m="1" x="85"/>
        <item m="1" x="82"/>
        <item m="1" x="66"/>
        <item m="1" x="30"/>
        <item m="1" x="108"/>
        <item m="1" x="135"/>
        <item m="1" x="137"/>
        <item m="1" x="124"/>
        <item m="1" x="15"/>
        <item m="1" x="79"/>
        <item m="1" x="136"/>
        <item m="1" x="16"/>
        <item m="1" x="20"/>
        <item m="1" x="72"/>
        <item m="1" x="21"/>
        <item m="1" x="183"/>
        <item m="1" x="179"/>
        <item m="1" x="78"/>
        <item m="1" x="169"/>
        <item m="1" x="172"/>
        <item x="0"/>
        <item x="1"/>
        <item x="2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5"/>
    <field x="0"/>
  </rowFields>
  <rowItems count="8">
    <i>
      <x/>
      <x v="7"/>
    </i>
    <i r="1">
      <x v="181"/>
    </i>
    <i r="1">
      <x v="182"/>
    </i>
    <i r="1">
      <x v="183"/>
    </i>
    <i t="default">
      <x/>
    </i>
    <i>
      <x v="1"/>
      <x v="7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B3:C6" firstHeaderRow="1" firstDataRow="1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 defaultSubtotal="0">
      <items count="2">
        <item x="0"/>
        <item x="1"/>
      </items>
    </pivotField>
    <pivotField axis="axisRow" showAll="0">
      <items count="3">
        <item sd="0" x="0"/>
        <item sd="0" x="1"/>
        <item t="default"/>
      </items>
    </pivotField>
  </pivotFields>
  <rowFields count="4">
    <field x="6"/>
    <field x="0"/>
    <field x="5"/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а" fld="4" baseField="6" baseItem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PageLayoutView="0" workbookViewId="0" topLeftCell="B37">
      <selection activeCell="E52" sqref="E5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55.7109375" style="0" customWidth="1"/>
    <col min="4" max="4" width="20.140625" style="0" customWidth="1"/>
    <col min="5" max="5" width="18.28125" style="0" customWidth="1"/>
    <col min="6" max="6" width="17.57421875" style="0" customWidth="1"/>
    <col min="7" max="7" width="29.8515625" style="0" customWidth="1"/>
    <col min="8" max="8" width="23.28125" style="0" customWidth="1"/>
    <col min="9" max="9" width="17.8515625" style="0" customWidth="1"/>
    <col min="10" max="10" width="12.7109375" style="0" bestFit="1" customWidth="1"/>
  </cols>
  <sheetData>
    <row r="1" spans="2:9" ht="25.5" customHeight="1">
      <c r="B1" s="121" t="s">
        <v>116</v>
      </c>
      <c r="C1" s="115" t="s">
        <v>37</v>
      </c>
      <c r="D1" s="114" t="s">
        <v>36</v>
      </c>
      <c r="E1" s="114" t="s">
        <v>0</v>
      </c>
      <c r="F1" s="114" t="s">
        <v>18</v>
      </c>
      <c r="G1" s="114" t="s">
        <v>34</v>
      </c>
      <c r="H1" s="121" t="s">
        <v>41</v>
      </c>
      <c r="I1" s="146" t="s">
        <v>117</v>
      </c>
    </row>
    <row r="2" spans="2:9" ht="16.5" customHeight="1">
      <c r="B2" s="127">
        <f>'[1]Отчет Пожертвования 2022'!$H$5</f>
        <v>48387</v>
      </c>
      <c r="C2" s="116" t="s">
        <v>48</v>
      </c>
      <c r="D2" s="118"/>
      <c r="E2" s="118"/>
      <c r="F2" s="118"/>
      <c r="G2" s="118"/>
      <c r="H2" s="147">
        <f>B2-G2</f>
        <v>48387</v>
      </c>
      <c r="I2" s="152"/>
    </row>
    <row r="3" spans="2:9" ht="12.75">
      <c r="B3" s="127">
        <f>'[1]Отчет Пожертвования 2022'!$H$13</f>
        <v>-696.2000000000007</v>
      </c>
      <c r="C3" s="108" t="s">
        <v>79</v>
      </c>
      <c r="D3" s="107"/>
      <c r="E3" s="106"/>
      <c r="F3" s="107"/>
      <c r="G3" s="110"/>
      <c r="H3" s="147">
        <f>B3-G3</f>
        <v>-696.2000000000007</v>
      </c>
      <c r="I3" s="133"/>
    </row>
    <row r="4" spans="2:9" ht="12.75">
      <c r="B4" s="127">
        <f>'[1]Отчет Пожертвования 2022'!$H$16</f>
        <v>56000</v>
      </c>
      <c r="C4" s="108" t="s">
        <v>46</v>
      </c>
      <c r="D4" s="107"/>
      <c r="E4" s="106"/>
      <c r="F4" s="107"/>
      <c r="G4" s="110"/>
      <c r="H4" s="147">
        <f>B4-G4</f>
        <v>56000</v>
      </c>
      <c r="I4" s="133"/>
    </row>
    <row r="5" spans="2:9" ht="12.75">
      <c r="B5" s="127">
        <v>27579</v>
      </c>
      <c r="C5" s="108" t="s">
        <v>47</v>
      </c>
      <c r="D5" s="107"/>
      <c r="E5" s="106"/>
      <c r="F5" s="107"/>
      <c r="G5" s="110">
        <f>GETPIVOTDATA("Сумма платежа",'Отчет расходы 2024'!$A$3,"Сбор","На лечение Артёма Лебедева - 2021 сбор 2")</f>
        <v>14850</v>
      </c>
      <c r="H5" s="147">
        <f>B5-G5</f>
        <v>12729</v>
      </c>
      <c r="I5" s="133"/>
    </row>
    <row r="6" spans="2:9" ht="12.75">
      <c r="B6" s="127">
        <v>745689.35</v>
      </c>
      <c r="C6" s="116" t="s">
        <v>67</v>
      </c>
      <c r="D6" s="107"/>
      <c r="E6" s="110"/>
      <c r="F6" s="107"/>
      <c r="G6" s="110"/>
      <c r="H6" s="147">
        <f>B6-G6+E6</f>
        <v>745689.35</v>
      </c>
      <c r="I6" s="133"/>
    </row>
    <row r="7" spans="2:9" ht="12.75">
      <c r="B7" s="127">
        <f>'[1]Отчет Пожертвования 2022'!$H$30</f>
        <v>3000</v>
      </c>
      <c r="C7" s="108" t="s">
        <v>49</v>
      </c>
      <c r="D7" s="107"/>
      <c r="E7" s="143"/>
      <c r="F7" s="107"/>
      <c r="G7" s="110"/>
      <c r="H7" s="148">
        <f>B7-G7</f>
        <v>3000</v>
      </c>
      <c r="I7" s="133"/>
    </row>
    <row r="8" spans="2:9" ht="12.75">
      <c r="B8" s="127">
        <f>'[1]Отчет Пожертвования 2022'!$H$31</f>
        <v>62514</v>
      </c>
      <c r="C8" s="108" t="s">
        <v>51</v>
      </c>
      <c r="D8" s="107"/>
      <c r="E8" s="143"/>
      <c r="F8" s="107"/>
      <c r="G8" s="110"/>
      <c r="H8" s="148">
        <f>B8-G8</f>
        <v>62514</v>
      </c>
      <c r="I8" s="133"/>
    </row>
    <row r="9" spans="2:9" ht="12.75">
      <c r="B9" s="127">
        <v>67714</v>
      </c>
      <c r="C9" s="108" t="s">
        <v>52</v>
      </c>
      <c r="D9" s="107"/>
      <c r="E9" s="143"/>
      <c r="F9" s="107"/>
      <c r="G9" s="110"/>
      <c r="H9" s="148">
        <f>B9-G9</f>
        <v>67714</v>
      </c>
      <c r="I9" s="133"/>
    </row>
    <row r="10" spans="2:9" ht="12.75">
      <c r="B10" s="127">
        <v>61038.58</v>
      </c>
      <c r="C10" s="108" t="s">
        <v>53</v>
      </c>
      <c r="D10" s="107"/>
      <c r="E10" s="143"/>
      <c r="F10" s="107"/>
      <c r="G10" s="110">
        <f>GETPIVOTDATA("Сумма платежа",'Отчет расходы 2024'!$A$3,"Сбор","На лечение Дмитрия Шевчука - 2022 сбор 1")</f>
        <v>26508</v>
      </c>
      <c r="H10" s="148">
        <f aca="true" t="shared" si="0" ref="H10:H23">B10-G10</f>
        <v>34530.58</v>
      </c>
      <c r="I10" s="133"/>
    </row>
    <row r="11" spans="2:9" ht="12.75">
      <c r="B11" s="127">
        <f>'[1]Отчет Пожертвования 2022'!$H$37</f>
        <v>2749</v>
      </c>
      <c r="C11" s="108" t="s">
        <v>54</v>
      </c>
      <c r="D11" s="107"/>
      <c r="E11" s="143"/>
      <c r="F11" s="107"/>
      <c r="G11" s="110"/>
      <c r="H11" s="137">
        <f t="shared" si="0"/>
        <v>2749</v>
      </c>
      <c r="I11" s="133"/>
    </row>
    <row r="12" spans="2:9" ht="12.75">
      <c r="B12" s="127">
        <f>'[1]Отчет Пожертвования 2022'!$H$38</f>
        <v>4131.96</v>
      </c>
      <c r="C12" s="108" t="s">
        <v>55</v>
      </c>
      <c r="D12" s="107"/>
      <c r="E12" s="143"/>
      <c r="F12" s="107"/>
      <c r="G12" s="110"/>
      <c r="H12" s="137">
        <f t="shared" si="0"/>
        <v>4131.96</v>
      </c>
      <c r="I12" s="133"/>
    </row>
    <row r="13" spans="2:9" ht="12.75">
      <c r="B13" s="127">
        <v>-6358</v>
      </c>
      <c r="C13" s="108" t="s">
        <v>56</v>
      </c>
      <c r="D13" s="107"/>
      <c r="E13" s="143"/>
      <c r="F13" s="107"/>
      <c r="G13" s="110"/>
      <c r="H13" s="137">
        <f t="shared" si="0"/>
        <v>-6358</v>
      </c>
      <c r="I13" s="133"/>
    </row>
    <row r="14" spans="2:9" ht="12.75">
      <c r="B14" s="127">
        <f>'[1]Отчет Пожертвования 2022'!$H$41</f>
        <v>149115</v>
      </c>
      <c r="C14" s="108" t="s">
        <v>57</v>
      </c>
      <c r="D14" s="107"/>
      <c r="E14" s="143"/>
      <c r="F14" s="107"/>
      <c r="G14" s="110"/>
      <c r="H14" s="137">
        <f t="shared" si="0"/>
        <v>149115</v>
      </c>
      <c r="I14" s="133"/>
    </row>
    <row r="15" spans="2:9" ht="12.75">
      <c r="B15" s="127">
        <f>'[1]Отчет Пожертвования 2022'!$H$43</f>
        <v>94680</v>
      </c>
      <c r="C15" s="108" t="s">
        <v>58</v>
      </c>
      <c r="D15" s="107"/>
      <c r="E15" s="143"/>
      <c r="F15" s="107"/>
      <c r="G15" s="110"/>
      <c r="H15" s="137">
        <f t="shared" si="0"/>
        <v>94680</v>
      </c>
      <c r="I15" s="133"/>
    </row>
    <row r="16" spans="2:9" ht="12.75">
      <c r="B16" s="127">
        <f>'[1]Отчет Пожертвования 2022'!$H$44</f>
        <v>38500</v>
      </c>
      <c r="C16" s="108" t="s">
        <v>59</v>
      </c>
      <c r="D16" s="107"/>
      <c r="E16" s="143"/>
      <c r="F16" s="107"/>
      <c r="G16" s="110"/>
      <c r="H16" s="137">
        <f t="shared" si="0"/>
        <v>38500</v>
      </c>
      <c r="I16" s="133"/>
    </row>
    <row r="17" spans="2:9" ht="12.75">
      <c r="B17" s="127">
        <v>80301</v>
      </c>
      <c r="C17" s="108" t="s">
        <v>60</v>
      </c>
      <c r="D17" s="107"/>
      <c r="E17" s="143"/>
      <c r="F17" s="107"/>
      <c r="G17" s="110"/>
      <c r="H17" s="137">
        <f t="shared" si="0"/>
        <v>80301</v>
      </c>
      <c r="I17" s="133"/>
    </row>
    <row r="18" spans="2:9" ht="12.75">
      <c r="B18" s="127">
        <v>484.85</v>
      </c>
      <c r="C18" s="116" t="s">
        <v>61</v>
      </c>
      <c r="D18" s="107"/>
      <c r="E18" s="143"/>
      <c r="F18" s="107"/>
      <c r="G18" s="110"/>
      <c r="H18" s="137">
        <f t="shared" si="0"/>
        <v>484.85</v>
      </c>
      <c r="I18" s="133"/>
    </row>
    <row r="19" spans="2:9" ht="12.75">
      <c r="B19" s="127">
        <v>5800</v>
      </c>
      <c r="C19" s="116" t="s">
        <v>62</v>
      </c>
      <c r="D19" s="107"/>
      <c r="E19" s="143"/>
      <c r="F19" s="107"/>
      <c r="G19" s="110"/>
      <c r="H19" s="137">
        <f t="shared" si="0"/>
        <v>5800</v>
      </c>
      <c r="I19" s="133"/>
    </row>
    <row r="20" spans="2:9" ht="12">
      <c r="B20" s="127">
        <v>7700</v>
      </c>
      <c r="C20" s="116" t="s">
        <v>63</v>
      </c>
      <c r="D20" s="107"/>
      <c r="E20" s="143"/>
      <c r="F20" s="107"/>
      <c r="G20" s="110"/>
      <c r="H20" s="137">
        <f t="shared" si="0"/>
        <v>7700</v>
      </c>
      <c r="I20" s="133"/>
    </row>
    <row r="21" spans="2:9" ht="12">
      <c r="B21" s="127">
        <v>-5952</v>
      </c>
      <c r="C21" s="108" t="s">
        <v>78</v>
      </c>
      <c r="D21" s="107"/>
      <c r="E21" s="143"/>
      <c r="F21" s="107"/>
      <c r="G21" s="110"/>
      <c r="H21" s="137">
        <f t="shared" si="0"/>
        <v>-5952</v>
      </c>
      <c r="I21" s="133"/>
    </row>
    <row r="22" spans="2:9" ht="12">
      <c r="B22" s="127">
        <v>212015</v>
      </c>
      <c r="C22" s="108" t="s">
        <v>65</v>
      </c>
      <c r="D22" s="107"/>
      <c r="E22" s="143"/>
      <c r="F22" s="107"/>
      <c r="G22" s="110"/>
      <c r="H22" s="137">
        <f t="shared" si="0"/>
        <v>212015</v>
      </c>
      <c r="I22" s="133"/>
    </row>
    <row r="23" spans="2:9" ht="12">
      <c r="B23" s="127">
        <f>'[1]Отчет Пожертвования 2022'!$H$53</f>
        <v>28000</v>
      </c>
      <c r="C23" s="108" t="s">
        <v>66</v>
      </c>
      <c r="D23" s="107"/>
      <c r="E23" s="143"/>
      <c r="F23" s="107"/>
      <c r="G23" s="110"/>
      <c r="H23" s="137">
        <f t="shared" si="0"/>
        <v>28000</v>
      </c>
      <c r="I23" s="133"/>
    </row>
    <row r="24" spans="2:9" ht="12">
      <c r="B24" s="127">
        <v>394817.89</v>
      </c>
      <c r="C24" s="116" t="s">
        <v>64</v>
      </c>
      <c r="D24" s="107"/>
      <c r="E24" s="143"/>
      <c r="F24" s="107"/>
      <c r="G24" s="110"/>
      <c r="H24" s="137">
        <f>B24-G24</f>
        <v>394817.89</v>
      </c>
      <c r="I24" s="133"/>
    </row>
    <row r="25" spans="2:9" ht="13.5" customHeight="1">
      <c r="B25" s="127">
        <v>69803.94</v>
      </c>
      <c r="C25" s="108" t="s">
        <v>69</v>
      </c>
      <c r="D25" s="107"/>
      <c r="E25" s="144"/>
      <c r="F25" s="109"/>
      <c r="G25" s="110"/>
      <c r="H25" s="137">
        <f aca="true" t="shared" si="1" ref="H25:H43">B25-G25</f>
        <v>69803.94</v>
      </c>
      <c r="I25" s="133"/>
    </row>
    <row r="26" spans="2:9" ht="13.5" customHeight="1">
      <c r="B26" s="127">
        <f>171+29914</f>
        <v>30085</v>
      </c>
      <c r="C26" s="108" t="s">
        <v>153</v>
      </c>
      <c r="D26" s="107"/>
      <c r="E26" s="144"/>
      <c r="F26" s="109"/>
      <c r="G26" s="110">
        <f>GETPIVOTDATA("Сумма платежа",'Отчет расходы 2024'!$A$3,"Сбор","На лечение Людмилы Лебедевой - 2023 сбор 2")</f>
        <v>27875</v>
      </c>
      <c r="H26" s="137">
        <f t="shared" si="1"/>
        <v>2210</v>
      </c>
      <c r="I26" s="133"/>
    </row>
    <row r="27" spans="2:9" ht="13.5" customHeight="1">
      <c r="B27" s="127">
        <v>4421.9</v>
      </c>
      <c r="C27" s="108" t="s">
        <v>81</v>
      </c>
      <c r="D27" s="107"/>
      <c r="E27" s="144"/>
      <c r="F27" s="109"/>
      <c r="G27" s="110"/>
      <c r="H27" s="137">
        <f t="shared" si="1"/>
        <v>4421.9</v>
      </c>
      <c r="I27" s="133"/>
    </row>
    <row r="28" spans="2:9" ht="13.5" customHeight="1">
      <c r="B28" s="127">
        <v>4407.13</v>
      </c>
      <c r="C28" s="116" t="s">
        <v>82</v>
      </c>
      <c r="D28" s="107"/>
      <c r="E28" s="144"/>
      <c r="F28" s="109"/>
      <c r="G28" s="110"/>
      <c r="H28" s="137">
        <f t="shared" si="1"/>
        <v>4407.13</v>
      </c>
      <c r="I28" s="133"/>
    </row>
    <row r="29" spans="2:9" ht="13.5" customHeight="1">
      <c r="B29" s="127">
        <v>40238.8</v>
      </c>
      <c r="C29" s="108" t="s">
        <v>84</v>
      </c>
      <c r="D29" s="107"/>
      <c r="E29" s="144"/>
      <c r="F29" s="109"/>
      <c r="G29" s="110"/>
      <c r="H29" s="137">
        <f t="shared" si="1"/>
        <v>40238.8</v>
      </c>
      <c r="I29" s="133"/>
    </row>
    <row r="30" spans="2:9" ht="13.5" customHeight="1">
      <c r="B30" s="127">
        <v>2390.1</v>
      </c>
      <c r="C30" s="108" t="s">
        <v>85</v>
      </c>
      <c r="D30" s="107"/>
      <c r="E30" s="144"/>
      <c r="F30" s="109"/>
      <c r="G30" s="110"/>
      <c r="H30" s="137">
        <f t="shared" si="1"/>
        <v>2390.1</v>
      </c>
      <c r="I30" s="133"/>
    </row>
    <row r="31" spans="2:9" ht="13.5" customHeight="1">
      <c r="B31" s="127">
        <v>16303</v>
      </c>
      <c r="C31" s="108" t="s">
        <v>88</v>
      </c>
      <c r="D31" s="107"/>
      <c r="E31" s="144"/>
      <c r="F31" s="109"/>
      <c r="G31" s="110"/>
      <c r="H31" s="137">
        <f t="shared" si="1"/>
        <v>16303</v>
      </c>
      <c r="I31" s="133"/>
    </row>
    <row r="32" spans="2:9" ht="13.5" customHeight="1">
      <c r="B32" s="127">
        <v>3962</v>
      </c>
      <c r="C32" s="108" t="s">
        <v>87</v>
      </c>
      <c r="D32" s="107"/>
      <c r="E32" s="144"/>
      <c r="F32" s="109"/>
      <c r="G32" s="110"/>
      <c r="H32" s="137">
        <f t="shared" si="1"/>
        <v>3962</v>
      </c>
      <c r="I32" s="133"/>
    </row>
    <row r="33" spans="2:9" ht="13.5" customHeight="1">
      <c r="B33" s="127">
        <v>64440.41</v>
      </c>
      <c r="C33" s="116" t="s">
        <v>89</v>
      </c>
      <c r="D33" s="107"/>
      <c r="E33" s="144"/>
      <c r="F33" s="109"/>
      <c r="G33" s="110">
        <f>GETPIVOTDATA("Сумма платежа",'Отчет расходы 2024'!$A$3,"Сбор","На лечение Миши Бугаева - 2023 года сбор 1")</f>
        <v>59653.1</v>
      </c>
      <c r="H33" s="137">
        <f t="shared" si="1"/>
        <v>4787.310000000005</v>
      </c>
      <c r="I33" s="133"/>
    </row>
    <row r="34" spans="2:9" ht="13.5" customHeight="1">
      <c r="B34" s="127">
        <v>27662.6</v>
      </c>
      <c r="C34" s="116" t="s">
        <v>92</v>
      </c>
      <c r="D34" s="107"/>
      <c r="E34" s="144"/>
      <c r="F34" s="109"/>
      <c r="G34" s="110"/>
      <c r="H34" s="137">
        <f t="shared" si="1"/>
        <v>27662.6</v>
      </c>
      <c r="I34" s="133"/>
    </row>
    <row r="35" spans="2:9" ht="13.5" customHeight="1">
      <c r="B35" s="127">
        <v>140000</v>
      </c>
      <c r="C35" s="116" t="s">
        <v>94</v>
      </c>
      <c r="D35" s="107"/>
      <c r="E35" s="144"/>
      <c r="F35" s="109"/>
      <c r="G35" s="110">
        <f>GETPIVOTDATA("Сумма платежа",'Отчет расходы 2024'!$A$3,"Сбор","На лечение Андрея Дубравского - 2023 года сбор 1")</f>
        <v>15400</v>
      </c>
      <c r="H35" s="137">
        <f t="shared" si="1"/>
        <v>124600</v>
      </c>
      <c r="I35" s="133"/>
    </row>
    <row r="36" spans="2:9" ht="13.5" customHeight="1">
      <c r="B36" s="127">
        <v>217500</v>
      </c>
      <c r="C36" s="116" t="s">
        <v>96</v>
      </c>
      <c r="D36" s="107"/>
      <c r="E36" s="144"/>
      <c r="F36" s="109"/>
      <c r="G36" s="110"/>
      <c r="H36" s="137">
        <f t="shared" si="1"/>
        <v>217500</v>
      </c>
      <c r="I36" s="133"/>
    </row>
    <row r="37" spans="2:9" ht="13.5" customHeight="1">
      <c r="B37" s="127">
        <v>9013</v>
      </c>
      <c r="C37" s="116" t="s">
        <v>97</v>
      </c>
      <c r="D37" s="107"/>
      <c r="E37" s="144"/>
      <c r="F37" s="109"/>
      <c r="G37" s="110"/>
      <c r="H37" s="137">
        <f t="shared" si="1"/>
        <v>9013</v>
      </c>
      <c r="I37" s="133"/>
    </row>
    <row r="38" spans="2:9" ht="13.5" customHeight="1">
      <c r="B38" s="127">
        <v>120000</v>
      </c>
      <c r="C38" s="116" t="s">
        <v>113</v>
      </c>
      <c r="D38" s="107"/>
      <c r="E38" s="144"/>
      <c r="F38" s="109"/>
      <c r="G38" s="110"/>
      <c r="H38" s="137">
        <f t="shared" si="1"/>
        <v>120000</v>
      </c>
      <c r="I38" s="133"/>
    </row>
    <row r="39" spans="2:9" ht="13.5" customHeight="1">
      <c r="B39" s="127">
        <v>150000</v>
      </c>
      <c r="C39" s="108" t="s">
        <v>111</v>
      </c>
      <c r="D39" s="107"/>
      <c r="E39" s="144"/>
      <c r="F39" s="109"/>
      <c r="G39" s="110">
        <f>GETPIVOTDATA("Сумма платежа",'Отчет расходы 2024'!$A$3,"Сбор","На лечение Дмитрия Шевчука - 2023 сбор 1")</f>
        <v>149600</v>
      </c>
      <c r="H39" s="137">
        <f t="shared" si="1"/>
        <v>400</v>
      </c>
      <c r="I39" s="133"/>
    </row>
    <row r="40" spans="2:9" ht="13.5" customHeight="1">
      <c r="B40" s="127">
        <v>450000</v>
      </c>
      <c r="C40" s="108" t="s">
        <v>112</v>
      </c>
      <c r="D40" s="107"/>
      <c r="E40" s="144"/>
      <c r="F40" s="109"/>
      <c r="G40" s="110">
        <f>GETPIVOTDATA("Сумма платежа",'Отчет расходы 2024'!$A$3,"Сбор","На лечение Всеволода Васильева - 2023 сбор 1")</f>
        <v>421550</v>
      </c>
      <c r="H40" s="137">
        <f t="shared" si="1"/>
        <v>28450</v>
      </c>
      <c r="I40" s="133"/>
    </row>
    <row r="41" spans="2:9" ht="12">
      <c r="B41" s="127">
        <v>2689163.1</v>
      </c>
      <c r="C41" s="116" t="s">
        <v>98</v>
      </c>
      <c r="D41" s="107">
        <v>334813</v>
      </c>
      <c r="E41" s="144">
        <f>GETPIVOTDATA("Сумма",$A$60,"Назначение платежа","Марафон ""Ты нам нужен!"" 2023")</f>
        <v>334813</v>
      </c>
      <c r="F41" s="109">
        <f>D41-E41</f>
        <v>0</v>
      </c>
      <c r="G41" s="110">
        <f>GETPIVOTDATA("Сумма платежа",'Отчет расходы 2024'!$A$3,"Сбор","На марафон ""Ты нам нужен!"" 2023")</f>
        <v>1271487</v>
      </c>
      <c r="H41" s="137">
        <f>B41+E41-G41</f>
        <v>1752489.1</v>
      </c>
      <c r="I41" s="133"/>
    </row>
    <row r="42" spans="2:9" ht="12">
      <c r="B42" s="127">
        <v>445461.89</v>
      </c>
      <c r="C42" s="116" t="s">
        <v>68</v>
      </c>
      <c r="D42" s="107"/>
      <c r="E42" s="144"/>
      <c r="F42" s="109"/>
      <c r="G42" s="110"/>
      <c r="H42" s="137">
        <f t="shared" si="1"/>
        <v>445461.89</v>
      </c>
      <c r="I42" s="133"/>
    </row>
    <row r="43" spans="2:9" ht="12">
      <c r="B43" s="127">
        <f>238614.91+39000</f>
        <v>277614.91000000003</v>
      </c>
      <c r="C43" s="108" t="s">
        <v>28</v>
      </c>
      <c r="D43" s="107"/>
      <c r="E43" s="144"/>
      <c r="F43" s="109"/>
      <c r="G43" s="110"/>
      <c r="H43" s="137">
        <f t="shared" si="1"/>
        <v>277614.91000000003</v>
      </c>
      <c r="I43" s="133"/>
    </row>
    <row r="44" spans="2:9" ht="12">
      <c r="B44" s="108"/>
      <c r="C44" s="108"/>
      <c r="D44" s="107"/>
      <c r="E44" s="144"/>
      <c r="F44" s="109"/>
      <c r="G44" s="110"/>
      <c r="H44" s="137"/>
      <c r="I44" s="133"/>
    </row>
    <row r="45" spans="2:9" ht="12">
      <c r="B45" s="118" t="s">
        <v>118</v>
      </c>
      <c r="C45" s="108"/>
      <c r="D45" s="107"/>
      <c r="E45" s="144"/>
      <c r="F45" s="109"/>
      <c r="G45" s="110"/>
      <c r="H45" s="137"/>
      <c r="I45" s="133"/>
    </row>
    <row r="46" spans="2:9" ht="12">
      <c r="B46" s="118"/>
      <c r="C46" s="108"/>
      <c r="D46" s="107"/>
      <c r="E46" s="144"/>
      <c r="F46" s="109"/>
      <c r="G46" s="110"/>
      <c r="H46" s="137"/>
      <c r="I46" s="133"/>
    </row>
    <row r="47" spans="2:9" ht="12">
      <c r="B47" s="118"/>
      <c r="C47" s="108" t="s">
        <v>137</v>
      </c>
      <c r="D47" s="107">
        <v>80000</v>
      </c>
      <c r="E47" s="144">
        <f>GETPIVOTDATA("Сумма",$A$60,"Назначение платежа","На лечение Вики Гапоновой - 2024 сбор 1")</f>
        <v>80000</v>
      </c>
      <c r="F47" s="109">
        <f aca="true" t="shared" si="2" ref="F47:F52">D47-E47-I47</f>
        <v>0</v>
      </c>
      <c r="G47" s="110">
        <f>GETPIVOTDATA("Сумма платежа",'Отчет расходы 2024'!$A$3,"Сбор","На лечение Вики Гапоновой - 2024 сбор 1")</f>
        <v>80000</v>
      </c>
      <c r="H47" s="137">
        <f aca="true" t="shared" si="3" ref="H47:H52">E47-G47</f>
        <v>0</v>
      </c>
      <c r="I47" s="133"/>
    </row>
    <row r="48" spans="2:9" ht="12">
      <c r="B48" s="118"/>
      <c r="C48" s="108" t="s">
        <v>169</v>
      </c>
      <c r="D48" s="107">
        <v>133000</v>
      </c>
      <c r="E48" s="144">
        <f>GETPIVOTDATA("Сумма",$A$60,"Назначение платежа","На лечение Маши Узловой - 2024 сбор 1")</f>
        <v>133000</v>
      </c>
      <c r="F48" s="109">
        <f t="shared" si="2"/>
        <v>0</v>
      </c>
      <c r="G48" s="110">
        <f>GETPIVOTDATA("Сумма платежа",'Отчет расходы 2024'!$A$3,"Сбор","На лечение Маши Узловой - 2024 сбор 1")</f>
        <v>133000</v>
      </c>
      <c r="H48" s="137">
        <f t="shared" si="3"/>
        <v>0</v>
      </c>
      <c r="I48" s="133"/>
    </row>
    <row r="49" spans="2:9" ht="12">
      <c r="B49" s="118"/>
      <c r="C49" s="108" t="s">
        <v>209</v>
      </c>
      <c r="D49" s="107">
        <v>208000</v>
      </c>
      <c r="E49" s="144">
        <f>GETPIVOTDATA("Сумма",$A$60,"Назначение платежа","На лечение Вити Смирнова - 2024 сбор 1")</f>
        <v>208000</v>
      </c>
      <c r="F49" s="109">
        <f t="shared" si="2"/>
        <v>0</v>
      </c>
      <c r="G49" s="110">
        <f>GETPIVOTDATA("Сумма платежа",'Отчет расходы 2024'!$A$3,"Сбор","На лечение Вити Смирнова - 2024 сбор 1")</f>
        <v>207190</v>
      </c>
      <c r="H49" s="137">
        <f t="shared" si="3"/>
        <v>810</v>
      </c>
      <c r="I49" s="133"/>
    </row>
    <row r="50" spans="2:9" ht="12">
      <c r="B50" s="118"/>
      <c r="C50" s="108" t="s">
        <v>233</v>
      </c>
      <c r="D50" s="107">
        <v>150000</v>
      </c>
      <c r="E50" s="144">
        <f>GETPIVOTDATA("Сумма",$A$60,"Назначение платежа","На лечение Николь Леонтьевой - 2024 сбор 1")</f>
        <v>150000</v>
      </c>
      <c r="F50" s="109">
        <f t="shared" si="2"/>
        <v>0</v>
      </c>
      <c r="G50" s="110"/>
      <c r="H50" s="137">
        <f t="shared" si="3"/>
        <v>150000</v>
      </c>
      <c r="I50" s="133"/>
    </row>
    <row r="51" spans="2:10" ht="12">
      <c r="B51" s="118"/>
      <c r="C51" s="116" t="s">
        <v>68</v>
      </c>
      <c r="D51" s="107">
        <v>700000</v>
      </c>
      <c r="E51" s="144">
        <f>GETPIVOTDATA("Сумма",$A$60,"Назначение платежа","Проект Цветы жизни")</f>
        <v>160573.82</v>
      </c>
      <c r="F51" s="109">
        <f t="shared" si="2"/>
        <v>539426.1799999999</v>
      </c>
      <c r="G51" s="110"/>
      <c r="H51" s="137">
        <f t="shared" si="3"/>
        <v>160573.82</v>
      </c>
      <c r="I51" s="133"/>
      <c r="J51" s="133"/>
    </row>
    <row r="52" spans="2:8" ht="12">
      <c r="B52" s="118"/>
      <c r="C52" s="108" t="s">
        <v>28</v>
      </c>
      <c r="D52" s="107">
        <v>500000</v>
      </c>
      <c r="E52" s="144">
        <f>GETPIVOTDATA("Сумма",$A$60,"Назначение платежа","Фонд экстренной помощи")</f>
        <v>4500</v>
      </c>
      <c r="F52" s="109">
        <f t="shared" si="2"/>
        <v>495500</v>
      </c>
      <c r="G52" s="110"/>
      <c r="H52" s="137">
        <f t="shared" si="3"/>
        <v>4500</v>
      </c>
    </row>
    <row r="53" spans="2:8" ht="12">
      <c r="B53" s="118"/>
      <c r="C53" s="108"/>
      <c r="D53" s="107"/>
      <c r="E53" s="144"/>
      <c r="F53" s="109"/>
      <c r="G53" s="110"/>
      <c r="H53" s="111"/>
    </row>
    <row r="54" spans="2:8" ht="12">
      <c r="B54" s="108"/>
      <c r="C54" s="108"/>
      <c r="D54" s="108"/>
      <c r="E54" s="108"/>
      <c r="F54" s="108"/>
      <c r="G54" s="108"/>
      <c r="H54" s="128"/>
    </row>
    <row r="55" spans="2:9" ht="12">
      <c r="B55" s="117"/>
      <c r="C55" s="115" t="s">
        <v>35</v>
      </c>
      <c r="D55" s="112">
        <f>SUM(D7:D54)</f>
        <v>2105813</v>
      </c>
      <c r="E55" s="112">
        <f>SUM(E6:E54)</f>
        <v>1070886.82</v>
      </c>
      <c r="F55" s="112">
        <f>SUM(F7:F54)</f>
        <v>1034926.1799999999</v>
      </c>
      <c r="G55" s="113">
        <f>SUM(G3:G54)</f>
        <v>2407113.1</v>
      </c>
      <c r="H55" s="129">
        <f>SUM(H2:H54)</f>
        <v>5503451.930000001</v>
      </c>
      <c r="I55" s="133"/>
    </row>
    <row r="56" ht="12">
      <c r="F56" s="61"/>
    </row>
    <row r="57" spans="3:6" ht="27" customHeight="1">
      <c r="C57" s="163" t="s">
        <v>27</v>
      </c>
      <c r="D57" s="163"/>
      <c r="E57" s="163"/>
      <c r="F57" s="163"/>
    </row>
    <row r="58" ht="12">
      <c r="H58" s="133"/>
    </row>
    <row r="60" spans="1:6" ht="12">
      <c r="A60" s="84" t="s">
        <v>40</v>
      </c>
      <c r="B60" s="85"/>
      <c r="C60" s="85"/>
      <c r="D60" s="85"/>
      <c r="E60" s="85"/>
      <c r="F60" s="86"/>
    </row>
    <row r="61" spans="1:6" ht="12">
      <c r="A61" s="84" t="s">
        <v>1</v>
      </c>
      <c r="B61" s="84" t="s">
        <v>2</v>
      </c>
      <c r="C61" s="84" t="s">
        <v>3</v>
      </c>
      <c r="D61" s="84" t="s">
        <v>4</v>
      </c>
      <c r="E61" s="84" t="s">
        <v>5</v>
      </c>
      <c r="F61" s="86" t="s">
        <v>8</v>
      </c>
    </row>
    <row r="62" spans="1:6" ht="12">
      <c r="A62" s="87" t="s">
        <v>6</v>
      </c>
      <c r="B62" s="85"/>
      <c r="C62" s="85"/>
      <c r="D62" s="85"/>
      <c r="E62" s="85"/>
      <c r="F62" s="88"/>
    </row>
    <row r="63" spans="1:6" ht="12">
      <c r="A63" s="87" t="s">
        <v>38</v>
      </c>
      <c r="B63" s="90">
        <v>45293</v>
      </c>
      <c r="C63" s="87" t="s">
        <v>95</v>
      </c>
      <c r="D63" s="87" t="s">
        <v>6</v>
      </c>
      <c r="E63" s="87" t="s">
        <v>6</v>
      </c>
      <c r="F63" s="88">
        <v>1000</v>
      </c>
    </row>
    <row r="64" spans="1:6" ht="13.5" customHeight="1">
      <c r="A64" s="89"/>
      <c r="B64" s="90">
        <v>45294</v>
      </c>
      <c r="C64" s="87" t="s">
        <v>109</v>
      </c>
      <c r="D64" s="87" t="s">
        <v>6</v>
      </c>
      <c r="E64" s="87" t="s">
        <v>6</v>
      </c>
      <c r="F64" s="88">
        <v>100</v>
      </c>
    </row>
    <row r="65" spans="1:6" ht="9.75" customHeight="1">
      <c r="A65" s="89"/>
      <c r="B65" s="90">
        <v>45295</v>
      </c>
      <c r="C65" s="87" t="s">
        <v>50</v>
      </c>
      <c r="D65" s="87" t="s">
        <v>6</v>
      </c>
      <c r="E65" s="87" t="s">
        <v>6</v>
      </c>
      <c r="F65" s="88">
        <v>1000</v>
      </c>
    </row>
    <row r="66" spans="1:6" ht="15" customHeight="1">
      <c r="A66" s="89"/>
      <c r="B66" s="90">
        <v>45296</v>
      </c>
      <c r="C66" s="87" t="s">
        <v>101</v>
      </c>
      <c r="D66" s="87" t="s">
        <v>6</v>
      </c>
      <c r="E66" s="87" t="s">
        <v>6</v>
      </c>
      <c r="F66" s="88">
        <v>1200</v>
      </c>
    </row>
    <row r="67" spans="1:6" ht="15" customHeight="1">
      <c r="A67" s="89"/>
      <c r="B67" s="90">
        <v>45297</v>
      </c>
      <c r="C67" s="87" t="s">
        <v>123</v>
      </c>
      <c r="D67" s="87" t="s">
        <v>6</v>
      </c>
      <c r="E67" s="87" t="s">
        <v>6</v>
      </c>
      <c r="F67" s="88">
        <v>1000</v>
      </c>
    </row>
    <row r="68" spans="1:6" ht="15" customHeight="1">
      <c r="A68" s="89"/>
      <c r="B68" s="90">
        <v>45298</v>
      </c>
      <c r="C68" s="87" t="s">
        <v>125</v>
      </c>
      <c r="D68" s="87" t="s">
        <v>6</v>
      </c>
      <c r="E68" s="87" t="s">
        <v>6</v>
      </c>
      <c r="F68" s="88">
        <v>350</v>
      </c>
    </row>
    <row r="69" spans="1:6" ht="15" customHeight="1">
      <c r="A69" s="89"/>
      <c r="B69" s="87" t="s">
        <v>126</v>
      </c>
      <c r="C69" s="87" t="s">
        <v>107</v>
      </c>
      <c r="D69" s="87" t="s">
        <v>6</v>
      </c>
      <c r="E69" s="87" t="s">
        <v>6</v>
      </c>
      <c r="F69" s="88">
        <v>700</v>
      </c>
    </row>
    <row r="70" spans="1:6" ht="15" customHeight="1">
      <c r="A70" s="89"/>
      <c r="B70" s="89"/>
      <c r="C70" s="87" t="s">
        <v>128</v>
      </c>
      <c r="D70" s="87" t="s">
        <v>6</v>
      </c>
      <c r="E70" s="87" t="s">
        <v>6</v>
      </c>
      <c r="F70" s="88">
        <v>31</v>
      </c>
    </row>
    <row r="71" spans="1:6" ht="15" customHeight="1">
      <c r="A71" s="89"/>
      <c r="B71" s="89"/>
      <c r="C71" s="87" t="s">
        <v>127</v>
      </c>
      <c r="D71" s="87" t="s">
        <v>6</v>
      </c>
      <c r="E71" s="87" t="s">
        <v>6</v>
      </c>
      <c r="F71" s="88">
        <v>1600</v>
      </c>
    </row>
    <row r="72" spans="1:6" ht="15" customHeight="1">
      <c r="A72" s="89"/>
      <c r="B72" s="90">
        <v>45299</v>
      </c>
      <c r="C72" s="87" t="s">
        <v>90</v>
      </c>
      <c r="D72" s="87" t="s">
        <v>6</v>
      </c>
      <c r="E72" s="87" t="s">
        <v>6</v>
      </c>
      <c r="F72" s="88">
        <v>5</v>
      </c>
    </row>
    <row r="73" spans="1:6" ht="15" customHeight="1">
      <c r="A73" s="89"/>
      <c r="B73" s="89"/>
      <c r="C73" s="87" t="s">
        <v>104</v>
      </c>
      <c r="D73" s="87" t="s">
        <v>6</v>
      </c>
      <c r="E73" s="87" t="s">
        <v>6</v>
      </c>
      <c r="F73" s="88">
        <v>900</v>
      </c>
    </row>
    <row r="74" spans="1:6" ht="15" customHeight="1">
      <c r="A74" s="89"/>
      <c r="B74" s="89"/>
      <c r="C74" s="87" t="s">
        <v>110</v>
      </c>
      <c r="D74" s="87" t="s">
        <v>6</v>
      </c>
      <c r="E74" s="87" t="s">
        <v>6</v>
      </c>
      <c r="F74" s="88">
        <v>200</v>
      </c>
    </row>
    <row r="75" spans="1:6" ht="15" customHeight="1">
      <c r="A75" s="89"/>
      <c r="B75" s="90">
        <v>45301</v>
      </c>
      <c r="C75" s="87" t="s">
        <v>95</v>
      </c>
      <c r="D75" s="87" t="s">
        <v>6</v>
      </c>
      <c r="E75" s="87" t="s">
        <v>6</v>
      </c>
      <c r="F75" s="88">
        <v>178</v>
      </c>
    </row>
    <row r="76" spans="1:6" ht="15" customHeight="1">
      <c r="A76" s="89"/>
      <c r="B76" s="89"/>
      <c r="C76" s="87" t="s">
        <v>103</v>
      </c>
      <c r="D76" s="87" t="s">
        <v>6</v>
      </c>
      <c r="E76" s="87" t="s">
        <v>6</v>
      </c>
      <c r="F76" s="88">
        <v>1200</v>
      </c>
    </row>
    <row r="77" spans="1:6" ht="15" customHeight="1">
      <c r="A77" s="89"/>
      <c r="B77" s="90">
        <v>45303</v>
      </c>
      <c r="C77" s="87" t="s">
        <v>102</v>
      </c>
      <c r="D77" s="87" t="s">
        <v>6</v>
      </c>
      <c r="E77" s="87" t="s">
        <v>6</v>
      </c>
      <c r="F77" s="88">
        <v>2700</v>
      </c>
    </row>
    <row r="78" spans="1:6" ht="15" customHeight="1">
      <c r="A78" s="89"/>
      <c r="B78" s="90">
        <v>45306</v>
      </c>
      <c r="C78" s="87" t="s">
        <v>90</v>
      </c>
      <c r="D78" s="87" t="s">
        <v>6</v>
      </c>
      <c r="E78" s="87" t="s">
        <v>6</v>
      </c>
      <c r="F78" s="88">
        <v>5</v>
      </c>
    </row>
    <row r="79" spans="1:6" ht="15" customHeight="1">
      <c r="A79" s="89"/>
      <c r="B79" s="89"/>
      <c r="C79" s="87" t="s">
        <v>105</v>
      </c>
      <c r="D79" s="87" t="s">
        <v>6</v>
      </c>
      <c r="E79" s="87" t="s">
        <v>6</v>
      </c>
      <c r="F79" s="88">
        <v>1200</v>
      </c>
    </row>
    <row r="80" spans="1:6" ht="15" customHeight="1">
      <c r="A80" s="89"/>
      <c r="B80" s="89"/>
      <c r="C80" s="87" t="s">
        <v>106</v>
      </c>
      <c r="D80" s="87" t="s">
        <v>6</v>
      </c>
      <c r="E80" s="87" t="s">
        <v>6</v>
      </c>
      <c r="F80" s="88">
        <v>1200</v>
      </c>
    </row>
    <row r="81" spans="1:6" ht="15" customHeight="1">
      <c r="A81" s="89"/>
      <c r="B81" s="89"/>
      <c r="C81" s="87" t="s">
        <v>108</v>
      </c>
      <c r="D81" s="87" t="s">
        <v>6</v>
      </c>
      <c r="E81" s="87" t="s">
        <v>6</v>
      </c>
      <c r="F81" s="88">
        <v>300</v>
      </c>
    </row>
    <row r="82" spans="1:6" ht="15" customHeight="1">
      <c r="A82" s="89"/>
      <c r="B82" s="90">
        <v>45308</v>
      </c>
      <c r="C82" s="87" t="s">
        <v>133</v>
      </c>
      <c r="D82" s="87" t="s">
        <v>6</v>
      </c>
      <c r="E82" s="87" t="s">
        <v>6</v>
      </c>
      <c r="F82" s="88">
        <v>1200</v>
      </c>
    </row>
    <row r="83" spans="1:6" ht="15" customHeight="1">
      <c r="A83" s="89"/>
      <c r="B83" s="87" t="s">
        <v>136</v>
      </c>
      <c r="C83" s="87" t="s">
        <v>141</v>
      </c>
      <c r="D83" s="87" t="s">
        <v>6</v>
      </c>
      <c r="E83" s="87" t="s">
        <v>6</v>
      </c>
      <c r="F83" s="88">
        <v>1800</v>
      </c>
    </row>
    <row r="84" spans="1:6" ht="15" customHeight="1">
      <c r="A84" s="89"/>
      <c r="B84" s="89"/>
      <c r="C84" s="87" t="s">
        <v>142</v>
      </c>
      <c r="D84" s="87" t="s">
        <v>6</v>
      </c>
      <c r="E84" s="87" t="s">
        <v>6</v>
      </c>
      <c r="F84" s="88">
        <v>1200</v>
      </c>
    </row>
    <row r="85" spans="1:6" ht="15" customHeight="1">
      <c r="A85" s="89"/>
      <c r="B85" s="90">
        <v>45313</v>
      </c>
      <c r="C85" s="87" t="s">
        <v>147</v>
      </c>
      <c r="D85" s="87" t="s">
        <v>6</v>
      </c>
      <c r="E85" s="87" t="s">
        <v>6</v>
      </c>
      <c r="F85" s="88">
        <v>1800</v>
      </c>
    </row>
    <row r="86" spans="1:6" ht="15" customHeight="1">
      <c r="A86" s="89"/>
      <c r="B86" s="89"/>
      <c r="C86" s="87" t="s">
        <v>155</v>
      </c>
      <c r="D86" s="87" t="s">
        <v>6</v>
      </c>
      <c r="E86" s="87" t="s">
        <v>6</v>
      </c>
      <c r="F86" s="88">
        <v>1200</v>
      </c>
    </row>
    <row r="87" spans="1:6" ht="15" customHeight="1">
      <c r="A87" s="89"/>
      <c r="B87" s="89"/>
      <c r="C87" s="87" t="s">
        <v>156</v>
      </c>
      <c r="D87" s="87" t="s">
        <v>6</v>
      </c>
      <c r="E87" s="87" t="s">
        <v>6</v>
      </c>
      <c r="F87" s="88">
        <v>1200</v>
      </c>
    </row>
    <row r="88" spans="1:6" ht="15" customHeight="1">
      <c r="A88" s="89"/>
      <c r="B88" s="90">
        <v>45315</v>
      </c>
      <c r="C88" s="87" t="s">
        <v>102</v>
      </c>
      <c r="D88" s="87" t="s">
        <v>6</v>
      </c>
      <c r="E88" s="87" t="s">
        <v>6</v>
      </c>
      <c r="F88" s="88">
        <v>1200</v>
      </c>
    </row>
    <row r="89" spans="1:6" ht="15" customHeight="1">
      <c r="A89" s="89"/>
      <c r="B89" s="90">
        <v>45316</v>
      </c>
      <c r="C89" s="87" t="s">
        <v>141</v>
      </c>
      <c r="D89" s="87" t="s">
        <v>6</v>
      </c>
      <c r="E89" s="87" t="s">
        <v>6</v>
      </c>
      <c r="F89" s="88">
        <v>1200</v>
      </c>
    </row>
    <row r="90" spans="1:6" ht="12">
      <c r="A90" s="89"/>
      <c r="B90" s="89"/>
      <c r="C90" s="87" t="s">
        <v>158</v>
      </c>
      <c r="D90" s="87" t="s">
        <v>6</v>
      </c>
      <c r="E90" s="87" t="s">
        <v>6</v>
      </c>
      <c r="F90" s="88">
        <v>500</v>
      </c>
    </row>
    <row r="91" spans="1:6" ht="12">
      <c r="A91" s="89"/>
      <c r="B91" s="90">
        <v>45317</v>
      </c>
      <c r="C91" s="87" t="s">
        <v>147</v>
      </c>
      <c r="D91" s="87" t="s">
        <v>6</v>
      </c>
      <c r="E91" s="87" t="s">
        <v>6</v>
      </c>
      <c r="F91" s="88">
        <v>300</v>
      </c>
    </row>
    <row r="92" spans="1:6" ht="12">
      <c r="A92" s="89"/>
      <c r="B92" s="89"/>
      <c r="C92" s="87" t="s">
        <v>162</v>
      </c>
      <c r="D92" s="87" t="s">
        <v>6</v>
      </c>
      <c r="E92" s="87" t="s">
        <v>6</v>
      </c>
      <c r="F92" s="88">
        <v>1200</v>
      </c>
    </row>
    <row r="93" spans="1:6" ht="12">
      <c r="A93" s="89"/>
      <c r="B93" s="90">
        <v>45320</v>
      </c>
      <c r="C93" s="87" t="s">
        <v>108</v>
      </c>
      <c r="D93" s="87" t="s">
        <v>6</v>
      </c>
      <c r="E93" s="87" t="s">
        <v>6</v>
      </c>
      <c r="F93" s="88">
        <v>300</v>
      </c>
    </row>
    <row r="94" spans="1:6" ht="12">
      <c r="A94" s="89"/>
      <c r="B94" s="89"/>
      <c r="C94" s="87" t="s">
        <v>166</v>
      </c>
      <c r="D94" s="87" t="s">
        <v>6</v>
      </c>
      <c r="E94" s="87" t="s">
        <v>6</v>
      </c>
      <c r="F94" s="88">
        <v>1200</v>
      </c>
    </row>
    <row r="95" spans="1:6" ht="12">
      <c r="A95" s="89"/>
      <c r="B95" s="89"/>
      <c r="C95" s="87" t="s">
        <v>167</v>
      </c>
      <c r="D95" s="87" t="s">
        <v>6</v>
      </c>
      <c r="E95" s="87" t="s">
        <v>6</v>
      </c>
      <c r="F95" s="88">
        <v>1500</v>
      </c>
    </row>
    <row r="96" spans="1:6" ht="12">
      <c r="A96" s="89"/>
      <c r="B96" s="87" t="s">
        <v>172</v>
      </c>
      <c r="C96" s="87" t="s">
        <v>141</v>
      </c>
      <c r="D96" s="87" t="s">
        <v>6</v>
      </c>
      <c r="E96" s="87" t="s">
        <v>6</v>
      </c>
      <c r="F96" s="88">
        <v>2400</v>
      </c>
    </row>
    <row r="97" spans="1:6" ht="12">
      <c r="A97" s="89"/>
      <c r="B97" s="87" t="s">
        <v>178</v>
      </c>
      <c r="C97" s="87" t="s">
        <v>102</v>
      </c>
      <c r="D97" s="87" t="s">
        <v>6</v>
      </c>
      <c r="E97" s="87" t="s">
        <v>6</v>
      </c>
      <c r="F97" s="88">
        <v>2700</v>
      </c>
    </row>
    <row r="98" spans="1:6" ht="12">
      <c r="A98" s="89"/>
      <c r="B98" s="87" t="s">
        <v>182</v>
      </c>
      <c r="C98" s="87" t="s">
        <v>106</v>
      </c>
      <c r="D98" s="87" t="s">
        <v>6</v>
      </c>
      <c r="E98" s="87" t="s">
        <v>6</v>
      </c>
      <c r="F98" s="88">
        <v>1200</v>
      </c>
    </row>
    <row r="99" spans="1:6" ht="12">
      <c r="A99" s="89"/>
      <c r="B99" s="89"/>
      <c r="C99" s="87" t="s">
        <v>108</v>
      </c>
      <c r="D99" s="87" t="s">
        <v>6</v>
      </c>
      <c r="E99" s="87" t="s">
        <v>6</v>
      </c>
      <c r="F99" s="88">
        <v>300</v>
      </c>
    </row>
    <row r="100" spans="1:6" ht="12">
      <c r="A100" s="89"/>
      <c r="B100" s="90">
        <v>45328</v>
      </c>
      <c r="C100" s="87" t="s">
        <v>103</v>
      </c>
      <c r="D100" s="87" t="s">
        <v>6</v>
      </c>
      <c r="E100" s="87" t="s">
        <v>6</v>
      </c>
      <c r="F100" s="88">
        <v>1200</v>
      </c>
    </row>
    <row r="101" spans="1:6" ht="12">
      <c r="A101" s="89"/>
      <c r="B101" s="89"/>
      <c r="C101" s="87" t="s">
        <v>185</v>
      </c>
      <c r="D101" s="87" t="s">
        <v>6</v>
      </c>
      <c r="E101" s="87" t="s">
        <v>6</v>
      </c>
      <c r="F101" s="88">
        <v>1200</v>
      </c>
    </row>
    <row r="102" spans="1:6" ht="12">
      <c r="A102" s="89"/>
      <c r="B102" s="90">
        <v>45334</v>
      </c>
      <c r="C102" s="87" t="s">
        <v>189</v>
      </c>
      <c r="D102" s="87" t="s">
        <v>6</v>
      </c>
      <c r="E102" s="87" t="s">
        <v>6</v>
      </c>
      <c r="F102" s="88">
        <v>31</v>
      </c>
    </row>
    <row r="103" spans="1:6" ht="12">
      <c r="A103" s="89"/>
      <c r="B103" s="89"/>
      <c r="C103" s="87" t="s">
        <v>190</v>
      </c>
      <c r="D103" s="87" t="s">
        <v>6</v>
      </c>
      <c r="E103" s="87" t="s">
        <v>6</v>
      </c>
      <c r="F103" s="88">
        <v>1200</v>
      </c>
    </row>
    <row r="104" spans="1:6" ht="12">
      <c r="A104" s="89"/>
      <c r="B104" s="89"/>
      <c r="C104" s="87" t="s">
        <v>191</v>
      </c>
      <c r="D104" s="87" t="s">
        <v>6</v>
      </c>
      <c r="E104" s="87" t="s">
        <v>6</v>
      </c>
      <c r="F104" s="88">
        <v>1200</v>
      </c>
    </row>
    <row r="105" spans="1:6" ht="12">
      <c r="A105" s="89"/>
      <c r="B105" s="90">
        <v>45338</v>
      </c>
      <c r="C105" s="87" t="s">
        <v>105</v>
      </c>
      <c r="D105" s="87" t="s">
        <v>6</v>
      </c>
      <c r="E105" s="87" t="s">
        <v>6</v>
      </c>
      <c r="F105" s="88">
        <v>1200</v>
      </c>
    </row>
    <row r="106" spans="1:6" ht="12">
      <c r="A106" s="89"/>
      <c r="B106" s="87" t="s">
        <v>199</v>
      </c>
      <c r="C106" s="87" t="s">
        <v>101</v>
      </c>
      <c r="D106" s="87" t="s">
        <v>6</v>
      </c>
      <c r="E106" s="87" t="s">
        <v>6</v>
      </c>
      <c r="F106" s="88">
        <v>1200</v>
      </c>
    </row>
    <row r="107" spans="1:6" ht="12">
      <c r="A107" s="89"/>
      <c r="B107" s="89"/>
      <c r="C107" s="87" t="s">
        <v>133</v>
      </c>
      <c r="D107" s="87" t="s">
        <v>6</v>
      </c>
      <c r="E107" s="87" t="s">
        <v>6</v>
      </c>
      <c r="F107" s="88">
        <v>1200</v>
      </c>
    </row>
    <row r="108" spans="1:6" ht="12">
      <c r="A108" s="89"/>
      <c r="B108" s="89"/>
      <c r="C108" s="87" t="s">
        <v>156</v>
      </c>
      <c r="D108" s="87" t="s">
        <v>6</v>
      </c>
      <c r="E108" s="87" t="s">
        <v>6</v>
      </c>
      <c r="F108" s="88">
        <v>1200</v>
      </c>
    </row>
    <row r="109" spans="1:6" ht="12">
      <c r="A109" s="89"/>
      <c r="B109" s="89"/>
      <c r="C109" s="87" t="s">
        <v>201</v>
      </c>
      <c r="D109" s="87" t="s">
        <v>6</v>
      </c>
      <c r="E109" s="87" t="s">
        <v>6</v>
      </c>
      <c r="F109" s="88">
        <v>2400</v>
      </c>
    </row>
    <row r="110" spans="1:6" ht="12">
      <c r="A110" s="89"/>
      <c r="B110" s="90">
        <v>45343</v>
      </c>
      <c r="C110" s="87" t="s">
        <v>166</v>
      </c>
      <c r="D110" s="87" t="s">
        <v>6</v>
      </c>
      <c r="E110" s="87" t="s">
        <v>6</v>
      </c>
      <c r="F110" s="88">
        <v>1200</v>
      </c>
    </row>
    <row r="111" spans="1:6" ht="12">
      <c r="A111" s="89"/>
      <c r="B111" s="89"/>
      <c r="C111" s="87" t="s">
        <v>206</v>
      </c>
      <c r="D111" s="87" t="s">
        <v>6</v>
      </c>
      <c r="E111" s="87" t="s">
        <v>6</v>
      </c>
      <c r="F111" s="88">
        <v>5000</v>
      </c>
    </row>
    <row r="112" spans="1:6" ht="12">
      <c r="A112" s="89"/>
      <c r="B112" s="87" t="s">
        <v>207</v>
      </c>
      <c r="C112" s="87" t="s">
        <v>108</v>
      </c>
      <c r="D112" s="87" t="s">
        <v>6</v>
      </c>
      <c r="E112" s="87" t="s">
        <v>6</v>
      </c>
      <c r="F112" s="88">
        <v>300</v>
      </c>
    </row>
    <row r="113" spans="1:6" ht="12">
      <c r="A113" s="89"/>
      <c r="B113" s="89"/>
      <c r="C113" s="87" t="s">
        <v>142</v>
      </c>
      <c r="D113" s="87" t="s">
        <v>6</v>
      </c>
      <c r="E113" s="87" t="s">
        <v>6</v>
      </c>
      <c r="F113" s="88">
        <v>1200</v>
      </c>
    </row>
    <row r="114" spans="1:6" ht="12">
      <c r="A114" s="89"/>
      <c r="B114" s="89"/>
      <c r="C114" s="87" t="s">
        <v>158</v>
      </c>
      <c r="D114" s="87" t="s">
        <v>6</v>
      </c>
      <c r="E114" s="87" t="s">
        <v>6</v>
      </c>
      <c r="F114" s="88">
        <v>500</v>
      </c>
    </row>
    <row r="115" spans="1:6" ht="12">
      <c r="A115" s="89"/>
      <c r="B115" s="89"/>
      <c r="C115" s="87" t="s">
        <v>167</v>
      </c>
      <c r="D115" s="87" t="s">
        <v>6</v>
      </c>
      <c r="E115" s="87" t="s">
        <v>6</v>
      </c>
      <c r="F115" s="88">
        <v>2700</v>
      </c>
    </row>
    <row r="116" spans="1:6" ht="12">
      <c r="A116" s="89"/>
      <c r="B116" s="89"/>
      <c r="C116" s="87" t="s">
        <v>210</v>
      </c>
      <c r="D116" s="87" t="s">
        <v>6</v>
      </c>
      <c r="E116" s="87" t="s">
        <v>6</v>
      </c>
      <c r="F116" s="88">
        <v>3600</v>
      </c>
    </row>
    <row r="117" spans="1:6" ht="12">
      <c r="A117" s="89"/>
      <c r="B117" s="89"/>
      <c r="C117" s="87" t="s">
        <v>211</v>
      </c>
      <c r="D117" s="87" t="s">
        <v>6</v>
      </c>
      <c r="E117" s="87" t="s">
        <v>6</v>
      </c>
      <c r="F117" s="88">
        <v>10000</v>
      </c>
    </row>
    <row r="118" spans="1:6" ht="12">
      <c r="A118" s="89"/>
      <c r="B118" s="89"/>
      <c r="C118" s="87" t="s">
        <v>208</v>
      </c>
      <c r="D118" s="87" t="s">
        <v>6</v>
      </c>
      <c r="E118" s="87" t="s">
        <v>6</v>
      </c>
      <c r="F118" s="88">
        <v>45550</v>
      </c>
    </row>
    <row r="119" spans="1:6" ht="12">
      <c r="A119" s="89"/>
      <c r="B119" s="90">
        <v>45350</v>
      </c>
      <c r="C119" s="87" t="s">
        <v>185</v>
      </c>
      <c r="D119" s="87" t="s">
        <v>6</v>
      </c>
      <c r="E119" s="87" t="s">
        <v>6</v>
      </c>
      <c r="F119" s="88">
        <v>2400</v>
      </c>
    </row>
    <row r="120" spans="1:6" ht="12">
      <c r="A120" s="89"/>
      <c r="B120" s="87" t="s">
        <v>213</v>
      </c>
      <c r="C120" s="87" t="s">
        <v>102</v>
      </c>
      <c r="D120" s="87" t="s">
        <v>6</v>
      </c>
      <c r="E120" s="87" t="s">
        <v>6</v>
      </c>
      <c r="F120" s="88">
        <v>3600</v>
      </c>
    </row>
    <row r="121" spans="1:6" ht="12">
      <c r="A121" s="89"/>
      <c r="B121" s="89"/>
      <c r="C121" s="87" t="s">
        <v>104</v>
      </c>
      <c r="D121" s="87" t="s">
        <v>6</v>
      </c>
      <c r="E121" s="87" t="s">
        <v>6</v>
      </c>
      <c r="F121" s="88">
        <v>1200</v>
      </c>
    </row>
    <row r="122" spans="1:6" ht="12">
      <c r="A122" s="89"/>
      <c r="B122" s="89"/>
      <c r="C122" s="87" t="s">
        <v>141</v>
      </c>
      <c r="D122" s="87" t="s">
        <v>6</v>
      </c>
      <c r="E122" s="87" t="s">
        <v>6</v>
      </c>
      <c r="F122" s="88">
        <v>1200</v>
      </c>
    </row>
    <row r="123" spans="1:6" ht="12">
      <c r="A123" s="89"/>
      <c r="B123" s="89"/>
      <c r="C123" s="87" t="s">
        <v>215</v>
      </c>
      <c r="D123" s="87" t="s">
        <v>6</v>
      </c>
      <c r="E123" s="87" t="s">
        <v>6</v>
      </c>
      <c r="F123" s="88">
        <v>5000</v>
      </c>
    </row>
    <row r="124" spans="1:6" ht="12">
      <c r="A124" s="89"/>
      <c r="B124" s="90">
        <v>45356</v>
      </c>
      <c r="C124" s="87" t="s">
        <v>101</v>
      </c>
      <c r="D124" s="87" t="s">
        <v>6</v>
      </c>
      <c r="E124" s="87" t="s">
        <v>6</v>
      </c>
      <c r="F124" s="88">
        <v>1200</v>
      </c>
    </row>
    <row r="125" spans="1:6" ht="12">
      <c r="A125" s="89"/>
      <c r="B125" s="89"/>
      <c r="C125" s="87" t="s">
        <v>155</v>
      </c>
      <c r="D125" s="87" t="s">
        <v>6</v>
      </c>
      <c r="E125" s="87" t="s">
        <v>6</v>
      </c>
      <c r="F125" s="88">
        <v>1200</v>
      </c>
    </row>
    <row r="126" spans="1:6" ht="12">
      <c r="A126" s="89"/>
      <c r="B126" s="90">
        <v>45362</v>
      </c>
      <c r="C126" s="87" t="s">
        <v>142</v>
      </c>
      <c r="D126" s="87" t="s">
        <v>6</v>
      </c>
      <c r="E126" s="87" t="s">
        <v>6</v>
      </c>
      <c r="F126" s="88">
        <v>1200</v>
      </c>
    </row>
    <row r="127" spans="1:6" ht="12">
      <c r="A127" s="89"/>
      <c r="B127" s="89"/>
      <c r="C127" s="87" t="s">
        <v>229</v>
      </c>
      <c r="D127" s="87" t="s">
        <v>6</v>
      </c>
      <c r="E127" s="87" t="s">
        <v>6</v>
      </c>
      <c r="F127" s="88">
        <v>31</v>
      </c>
    </row>
    <row r="128" spans="1:6" ht="12">
      <c r="A128" s="89"/>
      <c r="B128" s="90">
        <v>45366</v>
      </c>
      <c r="C128" s="87" t="s">
        <v>210</v>
      </c>
      <c r="D128" s="87" t="s">
        <v>6</v>
      </c>
      <c r="E128" s="87" t="s">
        <v>6</v>
      </c>
      <c r="F128" s="88">
        <v>3600</v>
      </c>
    </row>
    <row r="129" spans="1:6" ht="12">
      <c r="A129" s="89"/>
      <c r="B129" s="90">
        <v>45369</v>
      </c>
      <c r="C129" s="87" t="s">
        <v>106</v>
      </c>
      <c r="D129" s="87" t="s">
        <v>6</v>
      </c>
      <c r="E129" s="87" t="s">
        <v>6</v>
      </c>
      <c r="F129" s="88">
        <v>1200</v>
      </c>
    </row>
    <row r="130" spans="1:6" ht="12">
      <c r="A130" s="89"/>
      <c r="B130" s="87" t="s">
        <v>243</v>
      </c>
      <c r="C130" s="87" t="s">
        <v>166</v>
      </c>
      <c r="D130" s="87" t="s">
        <v>6</v>
      </c>
      <c r="E130" s="87" t="s">
        <v>6</v>
      </c>
      <c r="F130" s="88">
        <v>1200</v>
      </c>
    </row>
    <row r="131" spans="1:6" ht="12">
      <c r="A131" s="89"/>
      <c r="B131" s="90">
        <v>45376</v>
      </c>
      <c r="C131" s="87" t="s">
        <v>105</v>
      </c>
      <c r="D131" s="87" t="s">
        <v>6</v>
      </c>
      <c r="E131" s="87" t="s">
        <v>6</v>
      </c>
      <c r="F131" s="88">
        <v>1200</v>
      </c>
    </row>
    <row r="132" spans="1:6" ht="12">
      <c r="A132" s="89"/>
      <c r="B132" s="89"/>
      <c r="C132" s="87" t="s">
        <v>108</v>
      </c>
      <c r="D132" s="87" t="s">
        <v>6</v>
      </c>
      <c r="E132" s="87" t="s">
        <v>6</v>
      </c>
      <c r="F132" s="88">
        <v>300</v>
      </c>
    </row>
    <row r="133" spans="1:6" ht="12">
      <c r="A133" s="89"/>
      <c r="B133" s="87" t="s">
        <v>247</v>
      </c>
      <c r="C133" s="87" t="s">
        <v>103</v>
      </c>
      <c r="D133" s="87" t="s">
        <v>6</v>
      </c>
      <c r="E133" s="87" t="s">
        <v>6</v>
      </c>
      <c r="F133" s="88">
        <v>600</v>
      </c>
    </row>
    <row r="134" spans="1:6" ht="12">
      <c r="A134" s="89"/>
      <c r="B134" s="89"/>
      <c r="C134" s="87" t="s">
        <v>133</v>
      </c>
      <c r="D134" s="87" t="s">
        <v>6</v>
      </c>
      <c r="E134" s="87" t="s">
        <v>6</v>
      </c>
      <c r="F134" s="88">
        <v>1200</v>
      </c>
    </row>
    <row r="135" spans="1:6" ht="12">
      <c r="A135" s="89"/>
      <c r="B135" s="89"/>
      <c r="C135" s="87" t="s">
        <v>156</v>
      </c>
      <c r="D135" s="87" t="s">
        <v>6</v>
      </c>
      <c r="E135" s="87" t="s">
        <v>6</v>
      </c>
      <c r="F135" s="88">
        <v>1200</v>
      </c>
    </row>
    <row r="136" spans="1:6" ht="12">
      <c r="A136" s="89"/>
      <c r="B136" s="89"/>
      <c r="C136" s="87" t="s">
        <v>201</v>
      </c>
      <c r="D136" s="87" t="s">
        <v>6</v>
      </c>
      <c r="E136" s="87" t="s">
        <v>6</v>
      </c>
      <c r="F136" s="88">
        <v>1200</v>
      </c>
    </row>
    <row r="137" spans="1:6" ht="12">
      <c r="A137" s="89"/>
      <c r="B137" s="90">
        <v>45393</v>
      </c>
      <c r="C137" s="87" t="s">
        <v>102</v>
      </c>
      <c r="D137" s="87" t="s">
        <v>6</v>
      </c>
      <c r="E137" s="87" t="s">
        <v>6</v>
      </c>
      <c r="F137" s="88">
        <v>2400</v>
      </c>
    </row>
    <row r="138" spans="1:6" ht="12">
      <c r="A138" s="89"/>
      <c r="B138" s="90">
        <v>45390</v>
      </c>
      <c r="C138" s="87" t="s">
        <v>162</v>
      </c>
      <c r="D138" s="87" t="s">
        <v>6</v>
      </c>
      <c r="E138" s="87" t="s">
        <v>6</v>
      </c>
      <c r="F138" s="88">
        <v>1200</v>
      </c>
    </row>
    <row r="139" spans="1:6" ht="12">
      <c r="A139" s="89"/>
      <c r="B139" s="89"/>
      <c r="C139" s="87" t="s">
        <v>201</v>
      </c>
      <c r="D139" s="87" t="s">
        <v>6</v>
      </c>
      <c r="E139" s="87" t="s">
        <v>6</v>
      </c>
      <c r="F139" s="88">
        <v>1200</v>
      </c>
    </row>
    <row r="140" spans="1:6" ht="12">
      <c r="A140" s="89"/>
      <c r="B140" s="90">
        <v>45398</v>
      </c>
      <c r="C140" s="87" t="s">
        <v>106</v>
      </c>
      <c r="D140" s="87" t="s">
        <v>6</v>
      </c>
      <c r="E140" s="87" t="s">
        <v>6</v>
      </c>
      <c r="F140" s="88">
        <v>1200</v>
      </c>
    </row>
    <row r="141" spans="1:6" ht="12">
      <c r="A141" s="89"/>
      <c r="B141" s="90">
        <v>45399</v>
      </c>
      <c r="C141" s="87" t="s">
        <v>166</v>
      </c>
      <c r="D141" s="87" t="s">
        <v>6</v>
      </c>
      <c r="E141" s="87" t="s">
        <v>6</v>
      </c>
      <c r="F141" s="88">
        <v>1200</v>
      </c>
    </row>
    <row r="142" spans="1:6" ht="12">
      <c r="A142" s="89"/>
      <c r="B142" s="90">
        <v>45400</v>
      </c>
      <c r="C142" s="87" t="s">
        <v>262</v>
      </c>
      <c r="D142" s="87" t="s">
        <v>6</v>
      </c>
      <c r="E142" s="87" t="s">
        <v>6</v>
      </c>
      <c r="F142" s="88">
        <v>5274.820000000007</v>
      </c>
    </row>
    <row r="143" spans="1:6" ht="12">
      <c r="A143" s="89"/>
      <c r="B143" s="90">
        <v>45401</v>
      </c>
      <c r="C143" s="87" t="s">
        <v>139</v>
      </c>
      <c r="D143" s="87" t="s">
        <v>6</v>
      </c>
      <c r="E143" s="87" t="s">
        <v>6</v>
      </c>
      <c r="F143" s="88">
        <v>18</v>
      </c>
    </row>
    <row r="144" spans="1:6" ht="12">
      <c r="A144" s="87" t="s">
        <v>39</v>
      </c>
      <c r="B144" s="85"/>
      <c r="C144" s="85"/>
      <c r="D144" s="85"/>
      <c r="E144" s="85"/>
      <c r="F144" s="88">
        <v>160573.82</v>
      </c>
    </row>
    <row r="145" spans="1:6" ht="12">
      <c r="A145" s="87" t="s">
        <v>75</v>
      </c>
      <c r="B145" s="87" t="s">
        <v>126</v>
      </c>
      <c r="C145" s="87" t="s">
        <v>114</v>
      </c>
      <c r="D145" s="87" t="s">
        <v>6</v>
      </c>
      <c r="E145" s="87" t="s">
        <v>6</v>
      </c>
      <c r="F145" s="88">
        <v>1000</v>
      </c>
    </row>
    <row r="146" spans="1:6" ht="12">
      <c r="A146" s="89"/>
      <c r="B146" s="87" t="s">
        <v>182</v>
      </c>
      <c r="C146" s="87" t="s">
        <v>114</v>
      </c>
      <c r="D146" s="87" t="s">
        <v>6</v>
      </c>
      <c r="E146" s="87" t="s">
        <v>6</v>
      </c>
      <c r="F146" s="88">
        <v>1000</v>
      </c>
    </row>
    <row r="147" spans="1:6" ht="12">
      <c r="A147" s="89"/>
      <c r="B147" s="87" t="s">
        <v>213</v>
      </c>
      <c r="C147" s="87" t="s">
        <v>216</v>
      </c>
      <c r="D147" s="87" t="s">
        <v>6</v>
      </c>
      <c r="E147" s="87" t="s">
        <v>6</v>
      </c>
      <c r="F147" s="88">
        <v>500</v>
      </c>
    </row>
    <row r="148" spans="1:6" ht="12">
      <c r="A148" s="89"/>
      <c r="B148" s="90">
        <v>45362</v>
      </c>
      <c r="C148" s="87" t="s">
        <v>114</v>
      </c>
      <c r="D148" s="87" t="s">
        <v>6</v>
      </c>
      <c r="E148" s="87" t="s">
        <v>6</v>
      </c>
      <c r="F148" s="88">
        <v>1000</v>
      </c>
    </row>
    <row r="149" spans="1:6" ht="12">
      <c r="A149" s="89"/>
      <c r="B149" s="90">
        <v>45383</v>
      </c>
      <c r="C149" s="87" t="s">
        <v>114</v>
      </c>
      <c r="D149" s="87" t="s">
        <v>6</v>
      </c>
      <c r="E149" s="87" t="s">
        <v>6</v>
      </c>
      <c r="F149" s="88">
        <v>1000</v>
      </c>
    </row>
    <row r="150" spans="1:6" ht="12">
      <c r="A150" s="87" t="s">
        <v>76</v>
      </c>
      <c r="B150" s="85"/>
      <c r="C150" s="85"/>
      <c r="D150" s="85"/>
      <c r="E150" s="85"/>
      <c r="F150" s="88">
        <v>4500</v>
      </c>
    </row>
    <row r="151" spans="1:6" ht="12">
      <c r="A151" s="87" t="s">
        <v>99</v>
      </c>
      <c r="B151" s="90">
        <v>45292</v>
      </c>
      <c r="C151" s="87" t="s">
        <v>120</v>
      </c>
      <c r="D151" s="87" t="s">
        <v>6</v>
      </c>
      <c r="E151" s="87" t="s">
        <v>6</v>
      </c>
      <c r="F151" s="88">
        <v>1000</v>
      </c>
    </row>
    <row r="152" spans="1:6" ht="12">
      <c r="A152" s="89"/>
      <c r="B152" s="90">
        <v>45297</v>
      </c>
      <c r="C152" s="87" t="s">
        <v>124</v>
      </c>
      <c r="D152" s="87" t="s">
        <v>6</v>
      </c>
      <c r="E152" s="87" t="s">
        <v>6</v>
      </c>
      <c r="F152" s="88">
        <v>1050</v>
      </c>
    </row>
    <row r="153" spans="1:6" ht="12">
      <c r="A153" s="89"/>
      <c r="B153" s="90">
        <v>45301</v>
      </c>
      <c r="C153" s="87" t="s">
        <v>115</v>
      </c>
      <c r="D153" s="87" t="s">
        <v>6</v>
      </c>
      <c r="E153" s="87" t="s">
        <v>6</v>
      </c>
      <c r="F153" s="88">
        <v>134850</v>
      </c>
    </row>
    <row r="154" spans="1:6" ht="12">
      <c r="A154" s="89"/>
      <c r="B154" s="90">
        <v>45302</v>
      </c>
      <c r="C154" s="87" t="s">
        <v>129</v>
      </c>
      <c r="D154" s="87" t="s">
        <v>6</v>
      </c>
      <c r="E154" s="87" t="s">
        <v>6</v>
      </c>
      <c r="F154" s="88">
        <v>3500</v>
      </c>
    </row>
    <row r="155" spans="1:6" ht="12">
      <c r="A155" s="89"/>
      <c r="B155" s="89"/>
      <c r="C155" s="87" t="s">
        <v>130</v>
      </c>
      <c r="D155" s="87" t="s">
        <v>6</v>
      </c>
      <c r="E155" s="87" t="s">
        <v>6</v>
      </c>
      <c r="F155" s="88">
        <v>35712</v>
      </c>
    </row>
    <row r="156" spans="1:6" ht="12">
      <c r="A156" s="89"/>
      <c r="B156" s="90">
        <v>45307</v>
      </c>
      <c r="C156" s="87" t="s">
        <v>132</v>
      </c>
      <c r="D156" s="87" t="s">
        <v>6</v>
      </c>
      <c r="E156" s="87" t="s">
        <v>6</v>
      </c>
      <c r="F156" s="88">
        <v>4600</v>
      </c>
    </row>
    <row r="157" spans="1:6" ht="12">
      <c r="A157" s="89"/>
      <c r="B157" s="90">
        <v>45309</v>
      </c>
      <c r="C157" s="87" t="s">
        <v>115</v>
      </c>
      <c r="D157" s="87" t="s">
        <v>6</v>
      </c>
      <c r="E157" s="87" t="s">
        <v>6</v>
      </c>
      <c r="F157" s="88">
        <v>52950</v>
      </c>
    </row>
    <row r="158" spans="1:6" ht="12">
      <c r="A158" s="89"/>
      <c r="B158" s="90">
        <v>45316</v>
      </c>
      <c r="C158" s="87" t="s">
        <v>160</v>
      </c>
      <c r="D158" s="87" t="s">
        <v>6</v>
      </c>
      <c r="E158" s="87" t="s">
        <v>6</v>
      </c>
      <c r="F158" s="88">
        <v>15701</v>
      </c>
    </row>
    <row r="159" spans="1:6" ht="12">
      <c r="A159" s="89"/>
      <c r="B159" s="90">
        <v>45321</v>
      </c>
      <c r="C159" s="87" t="s">
        <v>115</v>
      </c>
      <c r="D159" s="87" t="s">
        <v>6</v>
      </c>
      <c r="E159" s="87" t="s">
        <v>6</v>
      </c>
      <c r="F159" s="88">
        <v>11900</v>
      </c>
    </row>
    <row r="160" spans="1:6" ht="12">
      <c r="A160" s="89"/>
      <c r="B160" s="90">
        <v>45328</v>
      </c>
      <c r="C160" s="87" t="s">
        <v>186</v>
      </c>
      <c r="D160" s="87" t="s">
        <v>6</v>
      </c>
      <c r="E160" s="87" t="s">
        <v>6</v>
      </c>
      <c r="F160" s="88">
        <v>31600</v>
      </c>
    </row>
    <row r="161" spans="1:6" ht="12">
      <c r="A161" s="89"/>
      <c r="B161" s="90">
        <v>45336</v>
      </c>
      <c r="C161" s="87" t="s">
        <v>198</v>
      </c>
      <c r="D161" s="87" t="s">
        <v>6</v>
      </c>
      <c r="E161" s="87" t="s">
        <v>6</v>
      </c>
      <c r="F161" s="88">
        <v>5950</v>
      </c>
    </row>
    <row r="162" spans="1:6" ht="12">
      <c r="A162" s="89"/>
      <c r="B162" s="90">
        <v>45343</v>
      </c>
      <c r="C162" s="87" t="s">
        <v>205</v>
      </c>
      <c r="D162" s="87" t="s">
        <v>6</v>
      </c>
      <c r="E162" s="87" t="s">
        <v>6</v>
      </c>
      <c r="F162" s="88">
        <v>36000</v>
      </c>
    </row>
    <row r="163" spans="1:6" ht="12">
      <c r="A163" s="87" t="s">
        <v>100</v>
      </c>
      <c r="B163" s="85"/>
      <c r="C163" s="85"/>
      <c r="D163" s="85"/>
      <c r="E163" s="85"/>
      <c r="F163" s="88">
        <v>334813</v>
      </c>
    </row>
    <row r="164" spans="1:6" ht="12">
      <c r="A164" s="87" t="s">
        <v>140</v>
      </c>
      <c r="B164" s="87" t="s">
        <v>136</v>
      </c>
      <c r="C164" s="87" t="s">
        <v>139</v>
      </c>
      <c r="D164" s="87" t="s">
        <v>6</v>
      </c>
      <c r="E164" s="87" t="s">
        <v>6</v>
      </c>
      <c r="F164" s="88">
        <v>91</v>
      </c>
    </row>
    <row r="165" spans="1:6" ht="12">
      <c r="A165" s="89"/>
      <c r="B165" s="89"/>
      <c r="C165" s="87" t="s">
        <v>143</v>
      </c>
      <c r="D165" s="87" t="s">
        <v>6</v>
      </c>
      <c r="E165" s="87" t="s">
        <v>6</v>
      </c>
      <c r="F165" s="88">
        <v>11300</v>
      </c>
    </row>
    <row r="166" spans="1:6" ht="12">
      <c r="A166" s="89"/>
      <c r="B166" s="90">
        <v>45311</v>
      </c>
      <c r="C166" s="87" t="s">
        <v>144</v>
      </c>
      <c r="D166" s="87" t="s">
        <v>6</v>
      </c>
      <c r="E166" s="87" t="s">
        <v>6</v>
      </c>
      <c r="F166" s="88">
        <v>5700</v>
      </c>
    </row>
    <row r="167" spans="1:6" ht="12">
      <c r="A167" s="89"/>
      <c r="B167" s="90">
        <v>45312</v>
      </c>
      <c r="C167" s="87" t="s">
        <v>145</v>
      </c>
      <c r="D167" s="87" t="s">
        <v>6</v>
      </c>
      <c r="E167" s="87" t="s">
        <v>6</v>
      </c>
      <c r="F167" s="88">
        <v>30000</v>
      </c>
    </row>
    <row r="168" spans="1:6" ht="12">
      <c r="A168" s="89"/>
      <c r="B168" s="90">
        <v>45313</v>
      </c>
      <c r="C168" s="87" t="s">
        <v>90</v>
      </c>
      <c r="D168" s="87" t="s">
        <v>6</v>
      </c>
      <c r="E168" s="87" t="s">
        <v>6</v>
      </c>
      <c r="F168" s="88">
        <v>5</v>
      </c>
    </row>
    <row r="169" spans="1:6" ht="12">
      <c r="A169" s="89"/>
      <c r="B169" s="90">
        <v>45315</v>
      </c>
      <c r="C169" s="87" t="s">
        <v>157</v>
      </c>
      <c r="D169" s="87" t="s">
        <v>6</v>
      </c>
      <c r="E169" s="87" t="s">
        <v>6</v>
      </c>
      <c r="F169" s="88">
        <v>1000</v>
      </c>
    </row>
    <row r="170" spans="1:6" ht="12">
      <c r="A170" s="89"/>
      <c r="B170" s="90">
        <v>45316</v>
      </c>
      <c r="C170" s="87" t="s">
        <v>159</v>
      </c>
      <c r="D170" s="87" t="s">
        <v>6</v>
      </c>
      <c r="E170" s="87" t="s">
        <v>6</v>
      </c>
      <c r="F170" s="88">
        <v>1000</v>
      </c>
    </row>
    <row r="171" spans="1:6" ht="12">
      <c r="A171" s="89"/>
      <c r="B171" s="90">
        <v>45317</v>
      </c>
      <c r="C171" s="87" t="s">
        <v>161</v>
      </c>
      <c r="D171" s="87" t="s">
        <v>6</v>
      </c>
      <c r="E171" s="87" t="s">
        <v>6</v>
      </c>
      <c r="F171" s="88">
        <v>86</v>
      </c>
    </row>
    <row r="172" spans="1:6" ht="12">
      <c r="A172" s="89"/>
      <c r="B172" s="89"/>
      <c r="C172" s="87" t="s">
        <v>163</v>
      </c>
      <c r="D172" s="87" t="s">
        <v>6</v>
      </c>
      <c r="E172" s="87" t="s">
        <v>6</v>
      </c>
      <c r="F172" s="88">
        <v>10000</v>
      </c>
    </row>
    <row r="173" spans="1:6" ht="12">
      <c r="A173" s="89"/>
      <c r="B173" s="90">
        <v>45319</v>
      </c>
      <c r="C173" s="87" t="s">
        <v>164</v>
      </c>
      <c r="D173" s="87" t="s">
        <v>6</v>
      </c>
      <c r="E173" s="87" t="s">
        <v>6</v>
      </c>
      <c r="F173" s="88">
        <v>104</v>
      </c>
    </row>
    <row r="174" spans="1:6" ht="12">
      <c r="A174" s="89"/>
      <c r="B174" s="90">
        <v>45320</v>
      </c>
      <c r="C174" s="87" t="s">
        <v>90</v>
      </c>
      <c r="D174" s="87" t="s">
        <v>6</v>
      </c>
      <c r="E174" s="87" t="s">
        <v>6</v>
      </c>
      <c r="F174" s="88">
        <v>5</v>
      </c>
    </row>
    <row r="175" spans="1:6" ht="12">
      <c r="A175" s="89"/>
      <c r="B175" s="89"/>
      <c r="C175" s="87" t="s">
        <v>165</v>
      </c>
      <c r="D175" s="87" t="s">
        <v>6</v>
      </c>
      <c r="E175" s="87" t="s">
        <v>6</v>
      </c>
      <c r="F175" s="88">
        <v>1000</v>
      </c>
    </row>
    <row r="176" spans="1:6" ht="12">
      <c r="A176" s="89"/>
      <c r="B176" s="90">
        <v>45322</v>
      </c>
      <c r="C176" s="87" t="s">
        <v>168</v>
      </c>
      <c r="D176" s="87" t="s">
        <v>6</v>
      </c>
      <c r="E176" s="87" t="s">
        <v>6</v>
      </c>
      <c r="F176" s="88">
        <v>1000</v>
      </c>
    </row>
    <row r="177" spans="1:6" ht="12">
      <c r="A177" s="89"/>
      <c r="B177" s="87" t="s">
        <v>172</v>
      </c>
      <c r="C177" s="87" t="s">
        <v>109</v>
      </c>
      <c r="D177" s="87" t="s">
        <v>6</v>
      </c>
      <c r="E177" s="87" t="s">
        <v>6</v>
      </c>
      <c r="F177" s="88">
        <v>100</v>
      </c>
    </row>
    <row r="178" spans="1:6" ht="12">
      <c r="A178" s="89"/>
      <c r="B178" s="89"/>
      <c r="C178" s="87" t="s">
        <v>174</v>
      </c>
      <c r="D178" s="87" t="s">
        <v>6</v>
      </c>
      <c r="E178" s="87" t="s">
        <v>6</v>
      </c>
      <c r="F178" s="88">
        <v>1</v>
      </c>
    </row>
    <row r="179" spans="1:6" ht="12">
      <c r="A179" s="89"/>
      <c r="B179" s="87" t="s">
        <v>178</v>
      </c>
      <c r="C179" s="87" t="s">
        <v>179</v>
      </c>
      <c r="D179" s="87" t="s">
        <v>6</v>
      </c>
      <c r="E179" s="87" t="s">
        <v>6</v>
      </c>
      <c r="F179" s="88">
        <v>470</v>
      </c>
    </row>
    <row r="180" spans="1:6" ht="12">
      <c r="A180" s="89"/>
      <c r="B180" s="89"/>
      <c r="C180" s="87" t="s">
        <v>180</v>
      </c>
      <c r="D180" s="87" t="s">
        <v>6</v>
      </c>
      <c r="E180" s="87" t="s">
        <v>6</v>
      </c>
      <c r="F180" s="88">
        <v>18138</v>
      </c>
    </row>
    <row r="181" spans="1:6" ht="12">
      <c r="A181" s="87" t="s">
        <v>146</v>
      </c>
      <c r="B181" s="85"/>
      <c r="C181" s="85"/>
      <c r="D181" s="85"/>
      <c r="E181" s="85"/>
      <c r="F181" s="88">
        <v>80000</v>
      </c>
    </row>
    <row r="182" spans="1:6" ht="12">
      <c r="A182" s="87" t="s">
        <v>170</v>
      </c>
      <c r="B182" s="90">
        <v>45322</v>
      </c>
      <c r="C182" s="87" t="s">
        <v>168</v>
      </c>
      <c r="D182" s="87" t="s">
        <v>6</v>
      </c>
      <c r="E182" s="87" t="s">
        <v>6</v>
      </c>
      <c r="F182" s="88">
        <v>19650</v>
      </c>
    </row>
    <row r="183" spans="1:6" ht="12">
      <c r="A183" s="89"/>
      <c r="B183" s="87" t="s">
        <v>172</v>
      </c>
      <c r="C183" s="87" t="s">
        <v>173</v>
      </c>
      <c r="D183" s="87" t="s">
        <v>6</v>
      </c>
      <c r="E183" s="87" t="s">
        <v>6</v>
      </c>
      <c r="F183" s="88">
        <v>1100</v>
      </c>
    </row>
    <row r="184" spans="1:6" ht="12">
      <c r="A184" s="89"/>
      <c r="B184" s="87" t="s">
        <v>178</v>
      </c>
      <c r="C184" s="87" t="s">
        <v>163</v>
      </c>
      <c r="D184" s="87" t="s">
        <v>6</v>
      </c>
      <c r="E184" s="87" t="s">
        <v>6</v>
      </c>
      <c r="F184" s="88">
        <v>15000</v>
      </c>
    </row>
    <row r="185" spans="1:6" ht="12">
      <c r="A185" s="89"/>
      <c r="B185" s="89"/>
      <c r="C185" s="87" t="s">
        <v>180</v>
      </c>
      <c r="D185" s="87" t="s">
        <v>6</v>
      </c>
      <c r="E185" s="87" t="s">
        <v>6</v>
      </c>
      <c r="F185" s="88">
        <v>14966</v>
      </c>
    </row>
    <row r="186" spans="1:6" ht="12">
      <c r="A186" s="89"/>
      <c r="B186" s="90">
        <v>45326</v>
      </c>
      <c r="C186" s="87" t="s">
        <v>181</v>
      </c>
      <c r="D186" s="87" t="s">
        <v>6</v>
      </c>
      <c r="E186" s="87" t="s">
        <v>6</v>
      </c>
      <c r="F186" s="88">
        <v>500</v>
      </c>
    </row>
    <row r="187" spans="1:6" ht="12">
      <c r="A187" s="89"/>
      <c r="B187" s="87" t="s">
        <v>182</v>
      </c>
      <c r="C187" s="87" t="s">
        <v>50</v>
      </c>
      <c r="D187" s="87" t="s">
        <v>6</v>
      </c>
      <c r="E187" s="87" t="s">
        <v>6</v>
      </c>
      <c r="F187" s="88">
        <v>1000</v>
      </c>
    </row>
    <row r="188" spans="1:6" ht="12">
      <c r="A188" s="89"/>
      <c r="B188" s="89"/>
      <c r="C188" s="87" t="s">
        <v>90</v>
      </c>
      <c r="D188" s="87" t="s">
        <v>6</v>
      </c>
      <c r="E188" s="87" t="s">
        <v>6</v>
      </c>
      <c r="F188" s="88">
        <v>5</v>
      </c>
    </row>
    <row r="189" spans="1:6" ht="12">
      <c r="A189" s="89"/>
      <c r="B189" s="89"/>
      <c r="C189" s="87" t="s">
        <v>183</v>
      </c>
      <c r="D189" s="87" t="s">
        <v>6</v>
      </c>
      <c r="E189" s="87" t="s">
        <v>6</v>
      </c>
      <c r="F189" s="88">
        <v>300</v>
      </c>
    </row>
    <row r="190" spans="1:6" ht="12">
      <c r="A190" s="89"/>
      <c r="B190" s="89"/>
      <c r="C190" s="87" t="s">
        <v>184</v>
      </c>
      <c r="D190" s="87" t="s">
        <v>6</v>
      </c>
      <c r="E190" s="87" t="s">
        <v>6</v>
      </c>
      <c r="F190" s="88">
        <v>1500</v>
      </c>
    </row>
    <row r="191" spans="1:6" ht="12">
      <c r="A191" s="89"/>
      <c r="B191" s="90">
        <v>45330</v>
      </c>
      <c r="C191" s="87" t="s">
        <v>187</v>
      </c>
      <c r="D191" s="87" t="s">
        <v>6</v>
      </c>
      <c r="E191" s="87" t="s">
        <v>6</v>
      </c>
      <c r="F191" s="88">
        <v>100</v>
      </c>
    </row>
    <row r="192" spans="1:6" ht="12">
      <c r="A192" s="89"/>
      <c r="B192" s="90">
        <v>45332</v>
      </c>
      <c r="C192" s="87" t="s">
        <v>95</v>
      </c>
      <c r="D192" s="87" t="s">
        <v>6</v>
      </c>
      <c r="E192" s="87" t="s">
        <v>6</v>
      </c>
      <c r="F192" s="88">
        <v>75</v>
      </c>
    </row>
    <row r="193" spans="1:6" ht="12">
      <c r="A193" s="89"/>
      <c r="B193" s="90">
        <v>45333</v>
      </c>
      <c r="C193" s="87" t="s">
        <v>188</v>
      </c>
      <c r="D193" s="87" t="s">
        <v>6</v>
      </c>
      <c r="E193" s="87" t="s">
        <v>6</v>
      </c>
      <c r="F193" s="88">
        <v>300</v>
      </c>
    </row>
    <row r="194" spans="1:6" ht="12">
      <c r="A194" s="89"/>
      <c r="B194" s="90">
        <v>45334</v>
      </c>
      <c r="C194" s="87" t="s">
        <v>90</v>
      </c>
      <c r="D194" s="87" t="s">
        <v>6</v>
      </c>
      <c r="E194" s="87" t="s">
        <v>6</v>
      </c>
      <c r="F194" s="88">
        <v>5</v>
      </c>
    </row>
    <row r="195" spans="1:6" ht="12">
      <c r="A195" s="89"/>
      <c r="B195" s="90">
        <v>45336</v>
      </c>
      <c r="C195" s="87" t="s">
        <v>192</v>
      </c>
      <c r="D195" s="87" t="s">
        <v>6</v>
      </c>
      <c r="E195" s="87" t="s">
        <v>6</v>
      </c>
      <c r="F195" s="88">
        <v>100</v>
      </c>
    </row>
    <row r="196" spans="1:6" ht="12">
      <c r="A196" s="89"/>
      <c r="B196" s="89"/>
      <c r="C196" s="87" t="s">
        <v>193</v>
      </c>
      <c r="D196" s="87" t="s">
        <v>6</v>
      </c>
      <c r="E196" s="87" t="s">
        <v>6</v>
      </c>
      <c r="F196" s="88">
        <v>1000</v>
      </c>
    </row>
    <row r="197" spans="1:6" ht="12">
      <c r="A197" s="89"/>
      <c r="B197" s="87" t="s">
        <v>199</v>
      </c>
      <c r="C197" s="87" t="s">
        <v>90</v>
      </c>
      <c r="D197" s="87" t="s">
        <v>6</v>
      </c>
      <c r="E197" s="87" t="s">
        <v>6</v>
      </c>
      <c r="F197" s="88">
        <v>5</v>
      </c>
    </row>
    <row r="198" spans="1:6" ht="12">
      <c r="A198" s="89"/>
      <c r="B198" s="89"/>
      <c r="C198" s="87" t="s">
        <v>200</v>
      </c>
      <c r="D198" s="87" t="s">
        <v>6</v>
      </c>
      <c r="E198" s="87" t="s">
        <v>6</v>
      </c>
      <c r="F198" s="88">
        <v>100</v>
      </c>
    </row>
    <row r="199" spans="1:6" ht="12">
      <c r="A199" s="89"/>
      <c r="B199" s="87" t="s">
        <v>207</v>
      </c>
      <c r="C199" s="87" t="s">
        <v>90</v>
      </c>
      <c r="D199" s="87" t="s">
        <v>6</v>
      </c>
      <c r="E199" s="87" t="s">
        <v>6</v>
      </c>
      <c r="F199" s="88">
        <v>5</v>
      </c>
    </row>
    <row r="200" spans="1:6" ht="12">
      <c r="A200" s="89"/>
      <c r="B200" s="89"/>
      <c r="C200" s="87" t="s">
        <v>212</v>
      </c>
      <c r="D200" s="87" t="s">
        <v>6</v>
      </c>
      <c r="E200" s="87" t="s">
        <v>6</v>
      </c>
      <c r="F200" s="88">
        <v>234</v>
      </c>
    </row>
    <row r="201" spans="1:6" ht="12">
      <c r="A201" s="89"/>
      <c r="B201" s="87" t="s">
        <v>213</v>
      </c>
      <c r="C201" s="87" t="s">
        <v>163</v>
      </c>
      <c r="D201" s="87" t="s">
        <v>6</v>
      </c>
      <c r="E201" s="87" t="s">
        <v>6</v>
      </c>
      <c r="F201" s="88">
        <v>15000</v>
      </c>
    </row>
    <row r="202" spans="1:6" ht="12">
      <c r="A202" s="89"/>
      <c r="B202" s="89"/>
      <c r="C202" s="87" t="s">
        <v>174</v>
      </c>
      <c r="D202" s="87" t="s">
        <v>6</v>
      </c>
      <c r="E202" s="87" t="s">
        <v>6</v>
      </c>
      <c r="F202" s="88">
        <v>1</v>
      </c>
    </row>
    <row r="203" spans="1:6" ht="12">
      <c r="A203" s="89"/>
      <c r="B203" s="89"/>
      <c r="C203" s="87" t="s">
        <v>214</v>
      </c>
      <c r="D203" s="87" t="s">
        <v>6</v>
      </c>
      <c r="E203" s="87" t="s">
        <v>6</v>
      </c>
      <c r="F203" s="88">
        <v>10000</v>
      </c>
    </row>
    <row r="204" spans="1:6" ht="12">
      <c r="A204" s="89"/>
      <c r="B204" s="89"/>
      <c r="C204" s="87" t="s">
        <v>217</v>
      </c>
      <c r="D204" s="87" t="s">
        <v>6</v>
      </c>
      <c r="E204" s="87" t="s">
        <v>6</v>
      </c>
      <c r="F204" s="88">
        <v>52054</v>
      </c>
    </row>
    <row r="205" spans="1:6" ht="12">
      <c r="A205" s="87" t="s">
        <v>171</v>
      </c>
      <c r="B205" s="85"/>
      <c r="C205" s="85"/>
      <c r="D205" s="85"/>
      <c r="E205" s="85"/>
      <c r="F205" s="88">
        <v>133000</v>
      </c>
    </row>
    <row r="206" spans="1:6" ht="12">
      <c r="A206" s="87" t="s">
        <v>218</v>
      </c>
      <c r="B206" s="87" t="s">
        <v>213</v>
      </c>
      <c r="C206" s="87" t="s">
        <v>217</v>
      </c>
      <c r="D206" s="87" t="s">
        <v>6</v>
      </c>
      <c r="E206" s="87" t="s">
        <v>6</v>
      </c>
      <c r="F206" s="88">
        <v>147946</v>
      </c>
    </row>
    <row r="207" spans="1:6" ht="12">
      <c r="A207" s="89"/>
      <c r="B207" s="90">
        <v>45355</v>
      </c>
      <c r="C207" s="87" t="s">
        <v>50</v>
      </c>
      <c r="D207" s="87" t="s">
        <v>6</v>
      </c>
      <c r="E207" s="87" t="s">
        <v>6</v>
      </c>
      <c r="F207" s="88">
        <v>1000</v>
      </c>
    </row>
    <row r="208" spans="1:6" ht="12">
      <c r="A208" s="89"/>
      <c r="B208" s="89"/>
      <c r="C208" s="87" t="s">
        <v>90</v>
      </c>
      <c r="D208" s="87" t="s">
        <v>6</v>
      </c>
      <c r="E208" s="87" t="s">
        <v>6</v>
      </c>
      <c r="F208" s="88">
        <v>5</v>
      </c>
    </row>
    <row r="209" spans="1:6" ht="12">
      <c r="A209" s="89"/>
      <c r="B209" s="89"/>
      <c r="C209" s="87" t="s">
        <v>183</v>
      </c>
      <c r="D209" s="87" t="s">
        <v>6</v>
      </c>
      <c r="E209" s="87" t="s">
        <v>6</v>
      </c>
      <c r="F209" s="88">
        <v>300</v>
      </c>
    </row>
    <row r="210" spans="1:6" ht="12">
      <c r="A210" s="89"/>
      <c r="B210" s="89"/>
      <c r="C210" s="87" t="s">
        <v>220</v>
      </c>
      <c r="D210" s="87" t="s">
        <v>6</v>
      </c>
      <c r="E210" s="87" t="s">
        <v>6</v>
      </c>
      <c r="F210" s="88">
        <v>1</v>
      </c>
    </row>
    <row r="211" spans="1:6" ht="12">
      <c r="A211" s="89"/>
      <c r="B211" s="90">
        <v>45357</v>
      </c>
      <c r="C211" s="87" t="s">
        <v>221</v>
      </c>
      <c r="D211" s="87" t="s">
        <v>6</v>
      </c>
      <c r="E211" s="87" t="s">
        <v>6</v>
      </c>
      <c r="F211" s="88">
        <v>10300</v>
      </c>
    </row>
    <row r="212" spans="1:6" ht="12">
      <c r="A212" s="89"/>
      <c r="B212" s="90">
        <v>45358</v>
      </c>
      <c r="C212" s="87" t="s">
        <v>222</v>
      </c>
      <c r="D212" s="87" t="s">
        <v>6</v>
      </c>
      <c r="E212" s="87" t="s">
        <v>6</v>
      </c>
      <c r="F212" s="88">
        <v>50.39</v>
      </c>
    </row>
    <row r="213" spans="1:6" ht="12">
      <c r="A213" s="89"/>
      <c r="B213" s="89"/>
      <c r="C213" s="87" t="s">
        <v>223</v>
      </c>
      <c r="D213" s="87" t="s">
        <v>6</v>
      </c>
      <c r="E213" s="87" t="s">
        <v>6</v>
      </c>
      <c r="F213" s="88">
        <v>4631</v>
      </c>
    </row>
    <row r="214" spans="1:6" ht="12">
      <c r="A214" s="89"/>
      <c r="B214" s="89"/>
      <c r="C214" s="87" t="s">
        <v>224</v>
      </c>
      <c r="D214" s="87" t="s">
        <v>6</v>
      </c>
      <c r="E214" s="87" t="s">
        <v>6</v>
      </c>
      <c r="F214" s="88">
        <v>9350</v>
      </c>
    </row>
    <row r="215" spans="1:6" ht="12">
      <c r="A215" s="89"/>
      <c r="B215" s="90">
        <v>45361</v>
      </c>
      <c r="C215" s="87" t="s">
        <v>95</v>
      </c>
      <c r="D215" s="87" t="s">
        <v>6</v>
      </c>
      <c r="E215" s="87" t="s">
        <v>6</v>
      </c>
      <c r="F215" s="88">
        <v>138</v>
      </c>
    </row>
    <row r="216" spans="1:6" ht="12">
      <c r="A216" s="89"/>
      <c r="B216" s="90">
        <v>45362</v>
      </c>
      <c r="C216" s="87" t="s">
        <v>90</v>
      </c>
      <c r="D216" s="87" t="s">
        <v>6</v>
      </c>
      <c r="E216" s="87" t="s">
        <v>6</v>
      </c>
      <c r="F216" s="88">
        <v>5</v>
      </c>
    </row>
    <row r="217" spans="1:6" ht="12">
      <c r="A217" s="89"/>
      <c r="B217" s="89"/>
      <c r="C217" s="87" t="s">
        <v>220</v>
      </c>
      <c r="D217" s="87" t="s">
        <v>6</v>
      </c>
      <c r="E217" s="87" t="s">
        <v>6</v>
      </c>
      <c r="F217" s="88">
        <v>10</v>
      </c>
    </row>
    <row r="218" spans="1:6" ht="12">
      <c r="A218" s="89"/>
      <c r="B218" s="89"/>
      <c r="C218" s="87" t="s">
        <v>228</v>
      </c>
      <c r="D218" s="87" t="s">
        <v>6</v>
      </c>
      <c r="E218" s="87" t="s">
        <v>6</v>
      </c>
      <c r="F218" s="88">
        <v>50</v>
      </c>
    </row>
    <row r="219" spans="1:6" ht="12">
      <c r="A219" s="89"/>
      <c r="B219" s="90">
        <v>45365</v>
      </c>
      <c r="C219" s="87" t="s">
        <v>212</v>
      </c>
      <c r="D219" s="87" t="s">
        <v>6</v>
      </c>
      <c r="E219" s="87" t="s">
        <v>6</v>
      </c>
      <c r="F219" s="88">
        <v>150</v>
      </c>
    </row>
    <row r="220" spans="1:6" ht="12">
      <c r="A220" s="89"/>
      <c r="B220" s="89"/>
      <c r="C220" s="87" t="s">
        <v>230</v>
      </c>
      <c r="D220" s="87" t="s">
        <v>6</v>
      </c>
      <c r="E220" s="87" t="s">
        <v>6</v>
      </c>
      <c r="F220" s="88">
        <v>200</v>
      </c>
    </row>
    <row r="221" spans="1:6" ht="12">
      <c r="A221" s="89"/>
      <c r="B221" s="90">
        <v>45366</v>
      </c>
      <c r="C221" s="87" t="s">
        <v>231</v>
      </c>
      <c r="D221" s="87" t="s">
        <v>6</v>
      </c>
      <c r="E221" s="87" t="s">
        <v>6</v>
      </c>
      <c r="F221" s="88">
        <v>300</v>
      </c>
    </row>
    <row r="222" spans="1:6" ht="12">
      <c r="A222" s="89"/>
      <c r="B222" s="89"/>
      <c r="C222" s="87" t="s">
        <v>232</v>
      </c>
      <c r="D222" s="87" t="s">
        <v>6</v>
      </c>
      <c r="E222" s="87" t="s">
        <v>6</v>
      </c>
      <c r="F222" s="88">
        <v>500</v>
      </c>
    </row>
    <row r="223" spans="1:6" ht="12">
      <c r="A223" s="89"/>
      <c r="B223" s="90">
        <v>45367</v>
      </c>
      <c r="C223" s="87" t="s">
        <v>234</v>
      </c>
      <c r="D223" s="87" t="s">
        <v>6</v>
      </c>
      <c r="E223" s="87" t="s">
        <v>6</v>
      </c>
      <c r="F223" s="88">
        <v>1000</v>
      </c>
    </row>
    <row r="224" spans="1:6" ht="12">
      <c r="A224" s="89"/>
      <c r="B224" s="90">
        <v>45369</v>
      </c>
      <c r="C224" s="87" t="s">
        <v>90</v>
      </c>
      <c r="D224" s="87" t="s">
        <v>6</v>
      </c>
      <c r="E224" s="87" t="s">
        <v>6</v>
      </c>
      <c r="F224" s="88">
        <v>5</v>
      </c>
    </row>
    <row r="225" spans="1:6" ht="12">
      <c r="A225" s="89"/>
      <c r="B225" s="87" t="s">
        <v>243</v>
      </c>
      <c r="C225" s="87" t="s">
        <v>212</v>
      </c>
      <c r="D225" s="87" t="s">
        <v>6</v>
      </c>
      <c r="E225" s="87" t="s">
        <v>6</v>
      </c>
      <c r="F225" s="88">
        <v>100</v>
      </c>
    </row>
    <row r="226" spans="1:6" ht="12">
      <c r="A226" s="89"/>
      <c r="B226" s="89"/>
      <c r="C226" s="87" t="s">
        <v>244</v>
      </c>
      <c r="D226" s="87" t="s">
        <v>6</v>
      </c>
      <c r="E226" s="87" t="s">
        <v>6</v>
      </c>
      <c r="F226" s="88">
        <v>0.43</v>
      </c>
    </row>
    <row r="227" spans="1:6" ht="12">
      <c r="A227" s="89"/>
      <c r="B227" s="90">
        <v>45374</v>
      </c>
      <c r="C227" s="87" t="s">
        <v>245</v>
      </c>
      <c r="D227" s="87" t="s">
        <v>6</v>
      </c>
      <c r="E227" s="87" t="s">
        <v>6</v>
      </c>
      <c r="F227" s="88">
        <v>200</v>
      </c>
    </row>
    <row r="228" spans="1:6" ht="12">
      <c r="A228" s="89"/>
      <c r="B228" s="90">
        <v>45376</v>
      </c>
      <c r="C228" s="87" t="s">
        <v>158</v>
      </c>
      <c r="D228" s="87" t="s">
        <v>6</v>
      </c>
      <c r="E228" s="87" t="s">
        <v>6</v>
      </c>
      <c r="F228" s="88">
        <v>500</v>
      </c>
    </row>
    <row r="229" spans="1:6" ht="12">
      <c r="A229" s="89"/>
      <c r="B229" s="87" t="s">
        <v>247</v>
      </c>
      <c r="C229" s="87" t="s">
        <v>248</v>
      </c>
      <c r="D229" s="87" t="s">
        <v>6</v>
      </c>
      <c r="E229" s="87" t="s">
        <v>6</v>
      </c>
      <c r="F229" s="88">
        <v>906</v>
      </c>
    </row>
    <row r="230" spans="1:6" ht="12">
      <c r="A230" s="89"/>
      <c r="B230" s="90">
        <v>45380</v>
      </c>
      <c r="C230" s="87" t="s">
        <v>249</v>
      </c>
      <c r="D230" s="87" t="s">
        <v>6</v>
      </c>
      <c r="E230" s="87" t="s">
        <v>6</v>
      </c>
      <c r="F230" s="88">
        <v>1000</v>
      </c>
    </row>
    <row r="231" spans="1:6" ht="12">
      <c r="A231" s="89"/>
      <c r="B231" s="90">
        <v>45383</v>
      </c>
      <c r="C231" s="87" t="s">
        <v>90</v>
      </c>
      <c r="D231" s="87" t="s">
        <v>6</v>
      </c>
      <c r="E231" s="87" t="s">
        <v>6</v>
      </c>
      <c r="F231" s="88">
        <v>5</v>
      </c>
    </row>
    <row r="232" spans="1:6" ht="12">
      <c r="A232" s="89"/>
      <c r="B232" s="89"/>
      <c r="C232" s="87" t="s">
        <v>109</v>
      </c>
      <c r="D232" s="87" t="s">
        <v>6</v>
      </c>
      <c r="E232" s="87" t="s">
        <v>6</v>
      </c>
      <c r="F232" s="88">
        <v>100</v>
      </c>
    </row>
    <row r="233" spans="1:6" ht="12">
      <c r="A233" s="89"/>
      <c r="B233" s="89"/>
      <c r="C233" s="87" t="s">
        <v>174</v>
      </c>
      <c r="D233" s="87" t="s">
        <v>6</v>
      </c>
      <c r="E233" s="87" t="s">
        <v>6</v>
      </c>
      <c r="F233" s="88">
        <v>1</v>
      </c>
    </row>
    <row r="234" spans="1:6" ht="12">
      <c r="A234" s="89"/>
      <c r="B234" s="90">
        <v>45384</v>
      </c>
      <c r="C234" s="87" t="s">
        <v>214</v>
      </c>
      <c r="D234" s="87" t="s">
        <v>6</v>
      </c>
      <c r="E234" s="87" t="s">
        <v>6</v>
      </c>
      <c r="F234" s="88">
        <v>20000</v>
      </c>
    </row>
    <row r="235" spans="1:6" ht="12">
      <c r="A235" s="89"/>
      <c r="B235" s="90">
        <v>45386</v>
      </c>
      <c r="C235" s="87" t="s">
        <v>50</v>
      </c>
      <c r="D235" s="87" t="s">
        <v>6</v>
      </c>
      <c r="E235" s="87" t="s">
        <v>6</v>
      </c>
      <c r="F235" s="88">
        <v>1000</v>
      </c>
    </row>
    <row r="236" spans="1:6" ht="12">
      <c r="A236" s="89"/>
      <c r="B236" s="90">
        <v>45392</v>
      </c>
      <c r="C236" s="87" t="s">
        <v>95</v>
      </c>
      <c r="D236" s="87" t="s">
        <v>6</v>
      </c>
      <c r="E236" s="87" t="s">
        <v>6</v>
      </c>
      <c r="F236" s="88">
        <v>200</v>
      </c>
    </row>
    <row r="237" spans="1:6" ht="12">
      <c r="A237" s="89"/>
      <c r="B237" s="90">
        <v>45393</v>
      </c>
      <c r="C237" s="87" t="s">
        <v>183</v>
      </c>
      <c r="D237" s="87" t="s">
        <v>6</v>
      </c>
      <c r="E237" s="87" t="s">
        <v>6</v>
      </c>
      <c r="F237" s="88">
        <v>300</v>
      </c>
    </row>
    <row r="238" spans="1:6" ht="12">
      <c r="A238" s="89"/>
      <c r="B238" s="89"/>
      <c r="C238" s="87" t="s">
        <v>256</v>
      </c>
      <c r="D238" s="87" t="s">
        <v>6</v>
      </c>
      <c r="E238" s="87" t="s">
        <v>6</v>
      </c>
      <c r="F238" s="88">
        <v>7241.18</v>
      </c>
    </row>
    <row r="239" spans="1:6" ht="12">
      <c r="A239" s="89"/>
      <c r="B239" s="90">
        <v>45390</v>
      </c>
      <c r="C239" s="87" t="s">
        <v>90</v>
      </c>
      <c r="D239" s="87" t="s">
        <v>6</v>
      </c>
      <c r="E239" s="87" t="s">
        <v>6</v>
      </c>
      <c r="F239" s="88">
        <v>5</v>
      </c>
    </row>
    <row r="240" spans="1:6" ht="12">
      <c r="A240" s="89"/>
      <c r="B240" s="90">
        <v>45378</v>
      </c>
      <c r="C240" s="87" t="s">
        <v>264</v>
      </c>
      <c r="D240" s="87" t="s">
        <v>6</v>
      </c>
      <c r="E240" s="87" t="s">
        <v>6</v>
      </c>
      <c r="F240" s="88">
        <v>500</v>
      </c>
    </row>
    <row r="241" spans="1:6" ht="12">
      <c r="A241" s="87" t="s">
        <v>219</v>
      </c>
      <c r="B241" s="85"/>
      <c r="C241" s="85"/>
      <c r="D241" s="85"/>
      <c r="E241" s="85"/>
      <c r="F241" s="88">
        <v>208000</v>
      </c>
    </row>
    <row r="242" spans="1:6" ht="12">
      <c r="A242" s="87" t="s">
        <v>235</v>
      </c>
      <c r="B242" s="90">
        <v>45367</v>
      </c>
      <c r="C242" s="87" t="s">
        <v>234</v>
      </c>
      <c r="D242" s="87" t="s">
        <v>6</v>
      </c>
      <c r="E242" s="87" t="s">
        <v>6</v>
      </c>
      <c r="F242" s="88">
        <v>11900</v>
      </c>
    </row>
    <row r="243" spans="1:6" ht="12">
      <c r="A243" s="89"/>
      <c r="B243" s="90">
        <v>45369</v>
      </c>
      <c r="C243" s="87" t="s">
        <v>237</v>
      </c>
      <c r="D243" s="87" t="s">
        <v>6</v>
      </c>
      <c r="E243" s="87" t="s">
        <v>6</v>
      </c>
      <c r="F243" s="88">
        <v>100</v>
      </c>
    </row>
    <row r="244" spans="1:6" ht="12">
      <c r="A244" s="89"/>
      <c r="B244" s="90">
        <v>45384</v>
      </c>
      <c r="C244" s="87" t="s">
        <v>163</v>
      </c>
      <c r="D244" s="87" t="s">
        <v>6</v>
      </c>
      <c r="E244" s="87" t="s">
        <v>6</v>
      </c>
      <c r="F244" s="88">
        <v>15000</v>
      </c>
    </row>
    <row r="245" spans="1:6" ht="12">
      <c r="A245" s="89"/>
      <c r="B245" s="90">
        <v>45393</v>
      </c>
      <c r="C245" s="87" t="s">
        <v>256</v>
      </c>
      <c r="D245" s="87" t="s">
        <v>6</v>
      </c>
      <c r="E245" s="87" t="s">
        <v>6</v>
      </c>
      <c r="F245" s="88">
        <v>27758.82</v>
      </c>
    </row>
    <row r="246" spans="1:6" ht="12">
      <c r="A246" s="89"/>
      <c r="B246" s="90">
        <v>45395</v>
      </c>
      <c r="C246" s="87" t="s">
        <v>259</v>
      </c>
      <c r="D246" s="87" t="s">
        <v>6</v>
      </c>
      <c r="E246" s="87" t="s">
        <v>6</v>
      </c>
      <c r="F246" s="88">
        <v>10</v>
      </c>
    </row>
    <row r="247" spans="1:6" ht="12">
      <c r="A247" s="89"/>
      <c r="B247" s="90">
        <v>45396</v>
      </c>
      <c r="C247" s="87" t="s">
        <v>260</v>
      </c>
      <c r="D247" s="87" t="s">
        <v>6</v>
      </c>
      <c r="E247" s="87" t="s">
        <v>6</v>
      </c>
      <c r="F247" s="88">
        <v>1</v>
      </c>
    </row>
    <row r="248" spans="1:6" ht="12">
      <c r="A248" s="89"/>
      <c r="B248" s="90">
        <v>45397</v>
      </c>
      <c r="C248" s="87" t="s">
        <v>90</v>
      </c>
      <c r="D248" s="87" t="s">
        <v>6</v>
      </c>
      <c r="E248" s="87" t="s">
        <v>6</v>
      </c>
      <c r="F248" s="88">
        <v>5</v>
      </c>
    </row>
    <row r="249" spans="1:6" ht="12">
      <c r="A249" s="89"/>
      <c r="B249" s="90">
        <v>45400</v>
      </c>
      <c r="C249" s="87" t="s">
        <v>262</v>
      </c>
      <c r="D249" s="87" t="s">
        <v>6</v>
      </c>
      <c r="E249" s="87" t="s">
        <v>6</v>
      </c>
      <c r="F249" s="88">
        <v>94725.18</v>
      </c>
    </row>
    <row r="250" spans="1:6" ht="12">
      <c r="A250" s="89"/>
      <c r="B250" s="90">
        <v>45378</v>
      </c>
      <c r="C250" s="87" t="s">
        <v>264</v>
      </c>
      <c r="D250" s="87" t="s">
        <v>6</v>
      </c>
      <c r="E250" s="87" t="s">
        <v>6</v>
      </c>
      <c r="F250" s="88">
        <v>500</v>
      </c>
    </row>
    <row r="251" spans="1:6" ht="12">
      <c r="A251" s="87" t="s">
        <v>236</v>
      </c>
      <c r="B251" s="85"/>
      <c r="C251" s="85"/>
      <c r="D251" s="85"/>
      <c r="E251" s="85"/>
      <c r="F251" s="88">
        <v>150000</v>
      </c>
    </row>
    <row r="252" spans="1:6" ht="12">
      <c r="A252" s="91" t="s">
        <v>12</v>
      </c>
      <c r="B252" s="92"/>
      <c r="C252" s="92"/>
      <c r="D252" s="92"/>
      <c r="E252" s="92"/>
      <c r="F252" s="93">
        <v>1070886.82</v>
      </c>
    </row>
  </sheetData>
  <sheetProtection selectLockedCells="1" selectUnlockedCells="1"/>
  <autoFilter ref="B1:H43"/>
  <mergeCells count="1">
    <mergeCell ref="C57:F57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5"/>
  <sheetViews>
    <sheetView zoomScale="90" zoomScaleNormal="90" zoomScalePageLayoutView="0" workbookViewId="0" topLeftCell="A210">
      <selection activeCell="E217" sqref="E217"/>
    </sheetView>
  </sheetViews>
  <sheetFormatPr defaultColWidth="29.28125" defaultRowHeight="12.75"/>
  <cols>
    <col min="1" max="1" width="14.8515625" style="1" customWidth="1"/>
    <col min="2" max="2" width="62.140625" style="2" customWidth="1"/>
    <col min="3" max="3" width="19.00390625" style="2" customWidth="1"/>
    <col min="4" max="4" width="22.421875" style="2" customWidth="1"/>
    <col min="5" max="5" width="19.57421875" style="3" customWidth="1"/>
    <col min="6" max="6" width="53.421875" style="1" customWidth="1"/>
    <col min="7" max="16384" width="29.28125" style="1" customWidth="1"/>
  </cols>
  <sheetData>
    <row r="1" spans="3:5" ht="15">
      <c r="C1" s="4"/>
      <c r="D1" s="5"/>
      <c r="E1" s="5"/>
    </row>
    <row r="2" spans="3:5" ht="15">
      <c r="C2" s="6"/>
      <c r="D2" s="7"/>
      <c r="E2" s="8"/>
    </row>
    <row r="3" spans="3:5" ht="15">
      <c r="C3" s="6"/>
      <c r="D3" s="7"/>
      <c r="E3" s="8"/>
    </row>
    <row r="4" spans="3:5" ht="15">
      <c r="C4" s="6"/>
      <c r="D4" s="7"/>
      <c r="E4" s="8"/>
    </row>
    <row r="5" spans="3:5" ht="15">
      <c r="C5" s="6"/>
      <c r="D5" s="7"/>
      <c r="E5" s="8"/>
    </row>
    <row r="6" spans="3:5" ht="15">
      <c r="C6" s="6"/>
      <c r="D6" s="7"/>
      <c r="E6" s="8"/>
    </row>
    <row r="9" spans="2:5" ht="12.75" customHeight="1">
      <c r="B9" s="164" t="s">
        <v>70</v>
      </c>
      <c r="C9" s="164"/>
      <c r="D9" s="164"/>
      <c r="E9" s="164"/>
    </row>
    <row r="10" spans="2:5" ht="15" thickBot="1">
      <c r="B10" s="9"/>
      <c r="C10" s="9"/>
      <c r="D10" s="9"/>
      <c r="E10" s="9"/>
    </row>
    <row r="11" spans="1:6" ht="15" thickBot="1">
      <c r="A11" s="10" t="s">
        <v>2</v>
      </c>
      <c r="B11" s="11" t="s">
        <v>3</v>
      </c>
      <c r="C11" s="12" t="s">
        <v>4</v>
      </c>
      <c r="D11" s="12" t="s">
        <v>5</v>
      </c>
      <c r="E11" s="13" t="s">
        <v>13</v>
      </c>
      <c r="F11" s="10" t="s">
        <v>1</v>
      </c>
    </row>
    <row r="12" spans="1:6" ht="15">
      <c r="A12" s="21">
        <v>45292</v>
      </c>
      <c r="B12" s="62" t="s">
        <v>120</v>
      </c>
      <c r="C12" s="47"/>
      <c r="D12" s="48"/>
      <c r="E12" s="17">
        <v>1000</v>
      </c>
      <c r="F12" s="98" t="s">
        <v>99</v>
      </c>
    </row>
    <row r="13" spans="1:6" ht="15">
      <c r="A13" s="21">
        <v>45293</v>
      </c>
      <c r="B13" s="62" t="s">
        <v>95</v>
      </c>
      <c r="C13" s="47"/>
      <c r="D13" s="48"/>
      <c r="E13" s="17">
        <v>1000</v>
      </c>
      <c r="F13" s="30" t="s">
        <v>38</v>
      </c>
    </row>
    <row r="14" spans="1:6" ht="15">
      <c r="A14" s="21">
        <v>45294</v>
      </c>
      <c r="B14" s="62" t="s">
        <v>109</v>
      </c>
      <c r="C14" s="47"/>
      <c r="D14" s="48"/>
      <c r="E14" s="17">
        <v>100</v>
      </c>
      <c r="F14" s="30" t="s">
        <v>38</v>
      </c>
    </row>
    <row r="15" spans="1:6" ht="15">
      <c r="A15" s="21">
        <v>45295</v>
      </c>
      <c r="B15" s="62" t="s">
        <v>50</v>
      </c>
      <c r="C15" s="47"/>
      <c r="D15" s="48"/>
      <c r="E15" s="17">
        <v>1000</v>
      </c>
      <c r="F15" s="30" t="s">
        <v>38</v>
      </c>
    </row>
    <row r="16" spans="1:6" ht="15">
      <c r="A16" s="21">
        <v>45296</v>
      </c>
      <c r="B16" s="62" t="s">
        <v>101</v>
      </c>
      <c r="C16" s="47"/>
      <c r="D16" s="48"/>
      <c r="E16" s="17">
        <v>1200</v>
      </c>
      <c r="F16" s="30" t="s">
        <v>38</v>
      </c>
    </row>
    <row r="17" spans="1:6" ht="15">
      <c r="A17" s="21">
        <v>45297</v>
      </c>
      <c r="B17" s="62" t="s">
        <v>123</v>
      </c>
      <c r="C17" s="47"/>
      <c r="D17" s="48"/>
      <c r="E17" s="17">
        <v>1000</v>
      </c>
      <c r="F17" s="30" t="s">
        <v>38</v>
      </c>
    </row>
    <row r="18" spans="1:6" ht="15">
      <c r="A18" s="21">
        <v>45297</v>
      </c>
      <c r="B18" s="47" t="s">
        <v>124</v>
      </c>
      <c r="C18" s="47"/>
      <c r="D18" s="48"/>
      <c r="E18" s="17">
        <v>1050</v>
      </c>
      <c r="F18" s="98" t="s">
        <v>99</v>
      </c>
    </row>
    <row r="19" spans="1:6" ht="15">
      <c r="A19" s="145">
        <v>45298</v>
      </c>
      <c r="B19" s="62" t="s">
        <v>125</v>
      </c>
      <c r="C19" s="47"/>
      <c r="D19" s="48"/>
      <c r="E19" s="17">
        <v>350</v>
      </c>
      <c r="F19" s="30" t="s">
        <v>38</v>
      </c>
    </row>
    <row r="20" spans="1:6" ht="15">
      <c r="A20" s="145">
        <v>45299</v>
      </c>
      <c r="B20" s="62" t="s">
        <v>90</v>
      </c>
      <c r="C20" s="47"/>
      <c r="D20" s="48"/>
      <c r="E20" s="17">
        <v>5</v>
      </c>
      <c r="F20" s="30" t="s">
        <v>38</v>
      </c>
    </row>
    <row r="21" spans="1:6" ht="15">
      <c r="A21" s="145">
        <v>45299</v>
      </c>
      <c r="B21" s="62" t="s">
        <v>110</v>
      </c>
      <c r="C21" s="47"/>
      <c r="D21" s="48"/>
      <c r="E21" s="17">
        <v>200</v>
      </c>
      <c r="F21" s="30" t="s">
        <v>38</v>
      </c>
    </row>
    <row r="22" spans="1:6" ht="15">
      <c r="A22" s="145">
        <v>45299</v>
      </c>
      <c r="B22" s="62" t="s">
        <v>104</v>
      </c>
      <c r="C22" s="47"/>
      <c r="D22" s="48"/>
      <c r="E22" s="17">
        <v>900</v>
      </c>
      <c r="F22" s="30" t="s">
        <v>38</v>
      </c>
    </row>
    <row r="23" spans="1:6" ht="15">
      <c r="A23" s="145" t="s">
        <v>126</v>
      </c>
      <c r="B23" s="47" t="s">
        <v>128</v>
      </c>
      <c r="C23" s="47"/>
      <c r="D23" s="48"/>
      <c r="E23" s="17">
        <v>31</v>
      </c>
      <c r="F23" s="30" t="s">
        <v>38</v>
      </c>
    </row>
    <row r="24" spans="1:6" ht="15">
      <c r="A24" s="145" t="s">
        <v>126</v>
      </c>
      <c r="B24" s="120" t="s">
        <v>107</v>
      </c>
      <c r="C24" s="47"/>
      <c r="D24" s="48"/>
      <c r="E24" s="17">
        <v>700</v>
      </c>
      <c r="F24" s="30" t="s">
        <v>38</v>
      </c>
    </row>
    <row r="25" spans="1:6" ht="15">
      <c r="A25" s="145" t="s">
        <v>126</v>
      </c>
      <c r="B25" s="120" t="s">
        <v>114</v>
      </c>
      <c r="C25" s="47"/>
      <c r="D25" s="48"/>
      <c r="E25" s="17">
        <v>1000</v>
      </c>
      <c r="F25" s="140" t="s">
        <v>75</v>
      </c>
    </row>
    <row r="26" spans="1:7" ht="21" customHeight="1">
      <c r="A26" s="145" t="s">
        <v>126</v>
      </c>
      <c r="B26" s="62" t="s">
        <v>127</v>
      </c>
      <c r="C26" s="130"/>
      <c r="D26" s="120"/>
      <c r="E26" s="17">
        <v>1600</v>
      </c>
      <c r="F26" s="30" t="s">
        <v>38</v>
      </c>
      <c r="G26" s="132"/>
    </row>
    <row r="27" spans="1:7" ht="18" customHeight="1">
      <c r="A27" s="145">
        <v>45301</v>
      </c>
      <c r="B27" s="126" t="s">
        <v>95</v>
      </c>
      <c r="C27" s="130"/>
      <c r="D27" s="120"/>
      <c r="E27" s="123">
        <v>178</v>
      </c>
      <c r="F27" s="30" t="s">
        <v>38</v>
      </c>
      <c r="G27" s="132"/>
    </row>
    <row r="28" spans="1:7" ht="20.25" customHeight="1">
      <c r="A28" s="145">
        <v>45301</v>
      </c>
      <c r="B28" s="126" t="s">
        <v>103</v>
      </c>
      <c r="C28" s="130"/>
      <c r="D28" s="120"/>
      <c r="E28" s="123">
        <v>1200</v>
      </c>
      <c r="F28" s="30" t="s">
        <v>38</v>
      </c>
      <c r="G28" s="132"/>
    </row>
    <row r="29" spans="1:7" ht="18" customHeight="1">
      <c r="A29" s="145">
        <v>45301</v>
      </c>
      <c r="B29" s="126" t="s">
        <v>115</v>
      </c>
      <c r="C29" s="130"/>
      <c r="D29" s="120"/>
      <c r="E29" s="123">
        <v>134850</v>
      </c>
      <c r="F29" s="98" t="s">
        <v>99</v>
      </c>
      <c r="G29" s="132"/>
    </row>
    <row r="30" spans="1:7" ht="22.5" customHeight="1">
      <c r="A30" s="145">
        <v>45302</v>
      </c>
      <c r="B30" s="153" t="s">
        <v>129</v>
      </c>
      <c r="C30" s="154"/>
      <c r="D30" s="153"/>
      <c r="E30" s="155">
        <v>3500</v>
      </c>
      <c r="F30" s="156" t="s">
        <v>99</v>
      </c>
      <c r="G30" s="132"/>
    </row>
    <row r="31" spans="1:7" ht="21" customHeight="1">
      <c r="A31" s="83">
        <v>45302</v>
      </c>
      <c r="B31" s="120" t="s">
        <v>130</v>
      </c>
      <c r="C31" s="120"/>
      <c r="D31" s="120"/>
      <c r="E31" s="123">
        <v>35712</v>
      </c>
      <c r="F31" s="98" t="s">
        <v>99</v>
      </c>
      <c r="G31" s="149"/>
    </row>
    <row r="32" spans="1:7" ht="21" customHeight="1">
      <c r="A32" s="83">
        <v>45303</v>
      </c>
      <c r="B32" s="126" t="s">
        <v>102</v>
      </c>
      <c r="C32" s="120"/>
      <c r="D32" s="120"/>
      <c r="E32" s="123">
        <v>900</v>
      </c>
      <c r="F32" s="30" t="s">
        <v>38</v>
      </c>
      <c r="G32" s="149"/>
    </row>
    <row r="33" spans="1:7" ht="21" customHeight="1">
      <c r="A33" s="83">
        <v>45303</v>
      </c>
      <c r="B33" s="126" t="s">
        <v>102</v>
      </c>
      <c r="C33" s="120"/>
      <c r="D33" s="120"/>
      <c r="E33" s="123">
        <v>900</v>
      </c>
      <c r="F33" s="30" t="s">
        <v>38</v>
      </c>
      <c r="G33" s="149"/>
    </row>
    <row r="34" spans="1:7" ht="23.25" customHeight="1">
      <c r="A34" s="83">
        <v>45303</v>
      </c>
      <c r="B34" s="126" t="s">
        <v>102</v>
      </c>
      <c r="C34" s="120"/>
      <c r="D34" s="120"/>
      <c r="E34" s="123">
        <v>900</v>
      </c>
      <c r="F34" s="30" t="s">
        <v>38</v>
      </c>
      <c r="G34" s="149"/>
    </row>
    <row r="35" spans="1:7" ht="27.75" customHeight="1">
      <c r="A35" s="83">
        <v>45306</v>
      </c>
      <c r="B35" s="120" t="s">
        <v>90</v>
      </c>
      <c r="C35" s="120"/>
      <c r="D35" s="120"/>
      <c r="E35" s="123">
        <v>5</v>
      </c>
      <c r="F35" s="30" t="s">
        <v>38</v>
      </c>
      <c r="G35" s="149"/>
    </row>
    <row r="36" spans="1:7" ht="22.5" customHeight="1">
      <c r="A36" s="83">
        <v>45306</v>
      </c>
      <c r="B36" s="126" t="s">
        <v>108</v>
      </c>
      <c r="C36" s="120"/>
      <c r="D36" s="120"/>
      <c r="E36" s="123">
        <v>300</v>
      </c>
      <c r="F36" s="30" t="s">
        <v>38</v>
      </c>
      <c r="G36" s="149"/>
    </row>
    <row r="37" spans="1:7" ht="23.25" customHeight="1">
      <c r="A37" s="83">
        <v>45306</v>
      </c>
      <c r="B37" s="126" t="s">
        <v>106</v>
      </c>
      <c r="C37" s="120"/>
      <c r="D37" s="120"/>
      <c r="E37" s="123">
        <v>1200</v>
      </c>
      <c r="F37" s="30" t="s">
        <v>38</v>
      </c>
      <c r="G37" s="149"/>
    </row>
    <row r="38" spans="1:7" ht="27" customHeight="1">
      <c r="A38" s="83">
        <v>45306</v>
      </c>
      <c r="B38" s="126" t="s">
        <v>105</v>
      </c>
      <c r="C38" s="120"/>
      <c r="D38" s="120"/>
      <c r="E38" s="123">
        <v>1200</v>
      </c>
      <c r="F38" s="30" t="s">
        <v>38</v>
      </c>
      <c r="G38" s="149"/>
    </row>
    <row r="39" spans="1:7" ht="63" customHeight="1">
      <c r="A39" s="157">
        <v>45307</v>
      </c>
      <c r="B39" s="158" t="s">
        <v>132</v>
      </c>
      <c r="C39" s="159"/>
      <c r="D39" s="160"/>
      <c r="E39" s="123">
        <v>4600</v>
      </c>
      <c r="F39" s="98" t="s">
        <v>99</v>
      </c>
      <c r="G39" s="149"/>
    </row>
    <row r="40" spans="1:7" ht="27.75" customHeight="1">
      <c r="A40" s="83">
        <v>45308</v>
      </c>
      <c r="B40" s="126" t="s">
        <v>133</v>
      </c>
      <c r="C40" s="130"/>
      <c r="D40" s="120"/>
      <c r="E40" s="123">
        <v>1200</v>
      </c>
      <c r="F40" s="30" t="s">
        <v>38</v>
      </c>
      <c r="G40" s="149"/>
    </row>
    <row r="41" spans="1:7" ht="27.75" customHeight="1">
      <c r="A41" s="83">
        <v>45309</v>
      </c>
      <c r="B41" s="126" t="s">
        <v>115</v>
      </c>
      <c r="C41" s="130"/>
      <c r="D41" s="120"/>
      <c r="E41" s="123">
        <v>52950</v>
      </c>
      <c r="F41" s="98" t="s">
        <v>99</v>
      </c>
      <c r="G41" s="149"/>
    </row>
    <row r="42" spans="1:7" ht="27.75" customHeight="1">
      <c r="A42" s="83" t="s">
        <v>136</v>
      </c>
      <c r="B42" s="126" t="s">
        <v>139</v>
      </c>
      <c r="C42" s="130"/>
      <c r="D42" s="120"/>
      <c r="E42" s="123">
        <v>91</v>
      </c>
      <c r="F42" s="98" t="s">
        <v>140</v>
      </c>
      <c r="G42" s="149"/>
    </row>
    <row r="43" spans="1:7" ht="27.75" customHeight="1">
      <c r="A43" s="83" t="s">
        <v>136</v>
      </c>
      <c r="B43" s="126" t="s">
        <v>141</v>
      </c>
      <c r="C43" s="130"/>
      <c r="D43" s="120"/>
      <c r="E43" s="123">
        <v>600</v>
      </c>
      <c r="F43" s="30" t="s">
        <v>38</v>
      </c>
      <c r="G43" s="149"/>
    </row>
    <row r="44" spans="1:7" ht="27.75" customHeight="1">
      <c r="A44" s="83" t="s">
        <v>136</v>
      </c>
      <c r="B44" s="131" t="s">
        <v>141</v>
      </c>
      <c r="C44" s="130"/>
      <c r="D44" s="120"/>
      <c r="E44" s="123">
        <v>600</v>
      </c>
      <c r="F44" s="30" t="s">
        <v>38</v>
      </c>
      <c r="G44" s="132"/>
    </row>
    <row r="45" spans="1:7" ht="27.75" customHeight="1">
      <c r="A45" s="83" t="s">
        <v>136</v>
      </c>
      <c r="B45" s="15" t="s">
        <v>141</v>
      </c>
      <c r="C45" s="130"/>
      <c r="D45" s="120"/>
      <c r="E45" s="123">
        <v>600</v>
      </c>
      <c r="F45" s="30" t="s">
        <v>38</v>
      </c>
      <c r="G45" s="132"/>
    </row>
    <row r="46" spans="1:7" ht="27.75" customHeight="1">
      <c r="A46" s="83" t="s">
        <v>136</v>
      </c>
      <c r="B46" s="15" t="s">
        <v>142</v>
      </c>
      <c r="C46" s="130"/>
      <c r="D46" s="120"/>
      <c r="E46" s="123">
        <v>1200</v>
      </c>
      <c r="F46" s="30" t="s">
        <v>38</v>
      </c>
      <c r="G46" s="132"/>
    </row>
    <row r="47" spans="1:7" ht="27.75" customHeight="1">
      <c r="A47" s="83" t="s">
        <v>136</v>
      </c>
      <c r="B47" s="62" t="s">
        <v>143</v>
      </c>
      <c r="C47" s="130"/>
      <c r="D47" s="120"/>
      <c r="E47" s="123">
        <v>11300</v>
      </c>
      <c r="F47" s="98" t="s">
        <v>140</v>
      </c>
      <c r="G47" s="132"/>
    </row>
    <row r="48" spans="1:7" ht="27.75" customHeight="1">
      <c r="A48" s="83">
        <v>45311</v>
      </c>
      <c r="B48" s="62" t="s">
        <v>144</v>
      </c>
      <c r="C48" s="130"/>
      <c r="D48" s="120"/>
      <c r="E48" s="123">
        <v>5700</v>
      </c>
      <c r="F48" s="98" t="s">
        <v>140</v>
      </c>
      <c r="G48" s="132"/>
    </row>
    <row r="49" spans="1:7" ht="27.75" customHeight="1">
      <c r="A49" s="83">
        <v>45312</v>
      </c>
      <c r="B49" s="62" t="s">
        <v>145</v>
      </c>
      <c r="C49" s="130"/>
      <c r="D49" s="120"/>
      <c r="E49" s="123">
        <v>30000</v>
      </c>
      <c r="F49" s="98" t="s">
        <v>140</v>
      </c>
      <c r="G49" s="149"/>
    </row>
    <row r="50" spans="1:7" ht="27.75" customHeight="1">
      <c r="A50" s="83">
        <v>45313</v>
      </c>
      <c r="B50" s="83" t="s">
        <v>90</v>
      </c>
      <c r="C50" s="130"/>
      <c r="D50" s="120"/>
      <c r="E50" s="123">
        <v>5</v>
      </c>
      <c r="F50" s="98" t="s">
        <v>140</v>
      </c>
      <c r="G50" s="149"/>
    </row>
    <row r="51" spans="1:7" ht="27.75" customHeight="1">
      <c r="A51" s="83">
        <v>45313</v>
      </c>
      <c r="B51" s="126" t="s">
        <v>147</v>
      </c>
      <c r="C51" s="130"/>
      <c r="D51" s="120"/>
      <c r="E51" s="123">
        <v>900</v>
      </c>
      <c r="F51" s="98" t="s">
        <v>38</v>
      </c>
      <c r="G51" s="149"/>
    </row>
    <row r="52" spans="1:7" ht="27.75" customHeight="1">
      <c r="A52" s="83">
        <v>45313</v>
      </c>
      <c r="B52" s="126" t="s">
        <v>147</v>
      </c>
      <c r="C52" s="130"/>
      <c r="D52" s="120"/>
      <c r="E52" s="123">
        <v>900</v>
      </c>
      <c r="F52" s="98" t="s">
        <v>38</v>
      </c>
      <c r="G52" s="149"/>
    </row>
    <row r="53" spans="1:7" ht="27.75" customHeight="1">
      <c r="A53" s="83">
        <v>45313</v>
      </c>
      <c r="B53" s="126" t="s">
        <v>155</v>
      </c>
      <c r="C53" s="130"/>
      <c r="D53" s="120"/>
      <c r="E53" s="123">
        <v>1200</v>
      </c>
      <c r="F53" s="98" t="s">
        <v>38</v>
      </c>
      <c r="G53" s="149"/>
    </row>
    <row r="54" spans="1:7" ht="27.75" customHeight="1">
      <c r="A54" s="83">
        <v>45313</v>
      </c>
      <c r="B54" s="126" t="s">
        <v>156</v>
      </c>
      <c r="C54" s="130"/>
      <c r="D54" s="120"/>
      <c r="E54" s="123">
        <v>1200</v>
      </c>
      <c r="F54" s="98" t="s">
        <v>38</v>
      </c>
      <c r="G54" s="149"/>
    </row>
    <row r="55" spans="1:7" ht="27.75" customHeight="1">
      <c r="A55" s="83">
        <v>45315</v>
      </c>
      <c r="B55" s="126" t="s">
        <v>102</v>
      </c>
      <c r="C55" s="130"/>
      <c r="D55" s="120"/>
      <c r="E55" s="123">
        <v>1200</v>
      </c>
      <c r="F55" s="98" t="s">
        <v>38</v>
      </c>
      <c r="G55" s="149"/>
    </row>
    <row r="56" spans="1:7" ht="27.75" customHeight="1">
      <c r="A56" s="83">
        <v>45315</v>
      </c>
      <c r="B56" s="62" t="s">
        <v>157</v>
      </c>
      <c r="C56" s="130"/>
      <c r="D56" s="120"/>
      <c r="E56" s="123">
        <v>1000</v>
      </c>
      <c r="F56" s="98" t="s">
        <v>140</v>
      </c>
      <c r="G56" s="149"/>
    </row>
    <row r="57" spans="1:7" ht="27.75" customHeight="1">
      <c r="A57" s="83">
        <v>45316</v>
      </c>
      <c r="B57" s="126" t="s">
        <v>158</v>
      </c>
      <c r="C57" s="130"/>
      <c r="D57" s="120"/>
      <c r="E57" s="123">
        <v>500</v>
      </c>
      <c r="F57" s="98" t="s">
        <v>38</v>
      </c>
      <c r="G57" s="149"/>
    </row>
    <row r="58" spans="1:7" ht="27.75" customHeight="1">
      <c r="A58" s="83">
        <v>45316</v>
      </c>
      <c r="B58" s="62" t="s">
        <v>159</v>
      </c>
      <c r="C58" s="130"/>
      <c r="D58" s="120"/>
      <c r="E58" s="123">
        <v>1000</v>
      </c>
      <c r="F58" s="98" t="s">
        <v>140</v>
      </c>
      <c r="G58" s="149"/>
    </row>
    <row r="59" spans="1:7" ht="27.75" customHeight="1">
      <c r="A59" s="83">
        <v>45316</v>
      </c>
      <c r="B59" s="126" t="s">
        <v>141</v>
      </c>
      <c r="C59" s="130"/>
      <c r="D59" s="120"/>
      <c r="E59" s="123">
        <v>1200</v>
      </c>
      <c r="F59" s="98" t="s">
        <v>38</v>
      </c>
      <c r="G59" s="149"/>
    </row>
    <row r="60" spans="1:7" ht="27.75" customHeight="1">
      <c r="A60" s="83">
        <v>45316</v>
      </c>
      <c r="B60" s="47" t="s">
        <v>160</v>
      </c>
      <c r="C60" s="130"/>
      <c r="D60" s="120"/>
      <c r="E60" s="123">
        <v>15701</v>
      </c>
      <c r="F60" s="98" t="s">
        <v>99</v>
      </c>
      <c r="G60" s="149"/>
    </row>
    <row r="61" spans="1:7" ht="27.75" customHeight="1">
      <c r="A61" s="83">
        <v>45317</v>
      </c>
      <c r="B61" s="126" t="s">
        <v>161</v>
      </c>
      <c r="C61" s="130"/>
      <c r="D61" s="120"/>
      <c r="E61" s="123">
        <v>86</v>
      </c>
      <c r="F61" s="98" t="s">
        <v>140</v>
      </c>
      <c r="G61" s="149"/>
    </row>
    <row r="62" spans="1:7" ht="27.75" customHeight="1">
      <c r="A62" s="83">
        <v>45317</v>
      </c>
      <c r="B62" s="126" t="s">
        <v>147</v>
      </c>
      <c r="C62" s="130"/>
      <c r="D62" s="120"/>
      <c r="E62" s="123">
        <v>300</v>
      </c>
      <c r="F62" s="98" t="s">
        <v>38</v>
      </c>
      <c r="G62" s="149"/>
    </row>
    <row r="63" spans="1:7" ht="27.75" customHeight="1">
      <c r="A63" s="83">
        <v>45317</v>
      </c>
      <c r="B63" s="126" t="s">
        <v>162</v>
      </c>
      <c r="C63" s="130"/>
      <c r="D63" s="120"/>
      <c r="E63" s="123">
        <v>1200</v>
      </c>
      <c r="F63" s="98" t="s">
        <v>38</v>
      </c>
      <c r="G63" s="149"/>
    </row>
    <row r="64" spans="1:7" ht="27.75" customHeight="1">
      <c r="A64" s="83">
        <v>45317</v>
      </c>
      <c r="B64" s="126" t="s">
        <v>163</v>
      </c>
      <c r="C64" s="130"/>
      <c r="D64" s="120"/>
      <c r="E64" s="123">
        <v>10000</v>
      </c>
      <c r="F64" s="98" t="s">
        <v>140</v>
      </c>
      <c r="G64" s="149"/>
    </row>
    <row r="65" spans="1:7" ht="26.25" customHeight="1">
      <c r="A65" s="83">
        <v>45319</v>
      </c>
      <c r="B65" s="62" t="s">
        <v>164</v>
      </c>
      <c r="C65" s="130"/>
      <c r="D65" s="120"/>
      <c r="E65" s="123">
        <v>104</v>
      </c>
      <c r="F65" s="98" t="s">
        <v>140</v>
      </c>
      <c r="G65" s="149"/>
    </row>
    <row r="66" spans="1:7" ht="25.5" customHeight="1">
      <c r="A66" s="83">
        <v>45320</v>
      </c>
      <c r="B66" s="126" t="s">
        <v>90</v>
      </c>
      <c r="C66" s="130"/>
      <c r="D66" s="120"/>
      <c r="E66" s="123">
        <v>5</v>
      </c>
      <c r="F66" s="98" t="s">
        <v>140</v>
      </c>
      <c r="G66" s="149"/>
    </row>
    <row r="67" spans="1:7" ht="21.75" customHeight="1">
      <c r="A67" s="83">
        <v>45320</v>
      </c>
      <c r="B67" s="126" t="s">
        <v>108</v>
      </c>
      <c r="C67" s="130"/>
      <c r="D67" s="120"/>
      <c r="E67" s="123">
        <v>300</v>
      </c>
      <c r="F67" s="98" t="s">
        <v>38</v>
      </c>
      <c r="G67" s="149"/>
    </row>
    <row r="68" spans="1:7" ht="18" customHeight="1">
      <c r="A68" s="83">
        <v>45320</v>
      </c>
      <c r="B68" s="62" t="s">
        <v>165</v>
      </c>
      <c r="C68" s="130"/>
      <c r="D68" s="120"/>
      <c r="E68" s="123">
        <v>1000</v>
      </c>
      <c r="F68" s="98" t="s">
        <v>140</v>
      </c>
      <c r="G68" s="132"/>
    </row>
    <row r="69" spans="1:7" ht="27.75" customHeight="1">
      <c r="A69" s="83">
        <v>45320</v>
      </c>
      <c r="B69" s="126" t="s">
        <v>166</v>
      </c>
      <c r="C69" s="130"/>
      <c r="D69" s="120"/>
      <c r="E69" s="123">
        <v>1200</v>
      </c>
      <c r="F69" s="98" t="s">
        <v>38</v>
      </c>
      <c r="G69" s="132"/>
    </row>
    <row r="70" spans="1:7" ht="27.75" customHeight="1">
      <c r="A70" s="83">
        <v>45320</v>
      </c>
      <c r="B70" s="126" t="s">
        <v>167</v>
      </c>
      <c r="C70" s="130"/>
      <c r="D70" s="120"/>
      <c r="E70" s="123">
        <v>1500</v>
      </c>
      <c r="F70" s="98" t="s">
        <v>38</v>
      </c>
      <c r="G70" s="132"/>
    </row>
    <row r="71" spans="1:7" ht="27.75" customHeight="1">
      <c r="A71" s="83">
        <v>45321</v>
      </c>
      <c r="B71" s="126" t="s">
        <v>115</v>
      </c>
      <c r="C71" s="130"/>
      <c r="D71" s="120"/>
      <c r="E71" s="123">
        <v>11900</v>
      </c>
      <c r="F71" s="98" t="s">
        <v>99</v>
      </c>
      <c r="G71" s="132"/>
    </row>
    <row r="72" spans="1:7" ht="27.75" customHeight="1">
      <c r="A72" s="83">
        <v>45322</v>
      </c>
      <c r="B72" s="62" t="s">
        <v>168</v>
      </c>
      <c r="C72" s="130"/>
      <c r="D72" s="120"/>
      <c r="E72" s="123">
        <v>1000</v>
      </c>
      <c r="F72" s="98" t="s">
        <v>140</v>
      </c>
      <c r="G72" s="132"/>
    </row>
    <row r="73" spans="1:7" ht="27.75" customHeight="1">
      <c r="A73" s="83">
        <v>45322</v>
      </c>
      <c r="B73" s="62" t="s">
        <v>168</v>
      </c>
      <c r="C73" s="120"/>
      <c r="D73" s="120"/>
      <c r="E73" s="123">
        <f>20650-E72</f>
        <v>19650</v>
      </c>
      <c r="F73" s="140" t="s">
        <v>170</v>
      </c>
      <c r="G73" s="132"/>
    </row>
    <row r="74" spans="1:7" ht="27.75" customHeight="1">
      <c r="A74" s="83" t="s">
        <v>172</v>
      </c>
      <c r="B74" s="126" t="s">
        <v>174</v>
      </c>
      <c r="C74" s="120"/>
      <c r="D74" s="120"/>
      <c r="E74" s="123">
        <v>1</v>
      </c>
      <c r="F74" s="98" t="s">
        <v>140</v>
      </c>
      <c r="G74" s="132"/>
    </row>
    <row r="75" spans="1:7" ht="26.25" customHeight="1">
      <c r="A75" s="83" t="s">
        <v>172</v>
      </c>
      <c r="B75" s="126" t="s">
        <v>109</v>
      </c>
      <c r="C75" s="120"/>
      <c r="D75" s="120"/>
      <c r="E75" s="123">
        <v>100</v>
      </c>
      <c r="F75" s="98" t="s">
        <v>140</v>
      </c>
      <c r="G75" s="132"/>
    </row>
    <row r="76" spans="1:7" ht="27.75" customHeight="1">
      <c r="A76" s="83" t="s">
        <v>172</v>
      </c>
      <c r="B76" s="126" t="s">
        <v>141</v>
      </c>
      <c r="C76" s="120"/>
      <c r="D76" s="120"/>
      <c r="E76" s="123">
        <v>600</v>
      </c>
      <c r="F76" s="98" t="s">
        <v>38</v>
      </c>
      <c r="G76" s="132"/>
    </row>
    <row r="77" spans="1:7" ht="27.75" customHeight="1">
      <c r="A77" s="83" t="s">
        <v>172</v>
      </c>
      <c r="B77" s="126" t="s">
        <v>141</v>
      </c>
      <c r="C77" s="120"/>
      <c r="D77" s="120"/>
      <c r="E77" s="123">
        <v>900</v>
      </c>
      <c r="F77" s="98" t="s">
        <v>38</v>
      </c>
      <c r="G77" s="132"/>
    </row>
    <row r="78" spans="1:7" ht="27.75" customHeight="1">
      <c r="A78" s="83" t="s">
        <v>172</v>
      </c>
      <c r="B78" s="126" t="s">
        <v>141</v>
      </c>
      <c r="C78" s="120"/>
      <c r="D78" s="120"/>
      <c r="E78" s="123">
        <v>900</v>
      </c>
      <c r="F78" s="98" t="s">
        <v>38</v>
      </c>
      <c r="G78" s="132"/>
    </row>
    <row r="79" spans="1:7" ht="27.75" customHeight="1">
      <c r="A79" s="83" t="s">
        <v>172</v>
      </c>
      <c r="B79" s="62" t="s">
        <v>173</v>
      </c>
      <c r="C79" s="120"/>
      <c r="D79" s="120"/>
      <c r="E79" s="123">
        <v>1100</v>
      </c>
      <c r="F79" s="140" t="s">
        <v>170</v>
      </c>
      <c r="G79" s="132"/>
    </row>
    <row r="80" spans="1:7" ht="27.75" customHeight="1">
      <c r="A80" s="83" t="s">
        <v>178</v>
      </c>
      <c r="B80" s="126" t="s">
        <v>179</v>
      </c>
      <c r="C80" s="120"/>
      <c r="D80" s="120"/>
      <c r="E80" s="123">
        <v>470</v>
      </c>
      <c r="F80" s="98" t="s">
        <v>140</v>
      </c>
      <c r="G80" s="149"/>
    </row>
    <row r="81" spans="1:7" ht="27.75" customHeight="1">
      <c r="A81" s="83" t="s">
        <v>178</v>
      </c>
      <c r="B81" s="126" t="s">
        <v>102</v>
      </c>
      <c r="C81" s="120"/>
      <c r="D81" s="120"/>
      <c r="E81" s="123">
        <v>900</v>
      </c>
      <c r="F81" s="98" t="s">
        <v>38</v>
      </c>
      <c r="G81" s="149"/>
    </row>
    <row r="82" spans="1:7" ht="27.75" customHeight="1">
      <c r="A82" s="83" t="s">
        <v>178</v>
      </c>
      <c r="B82" s="126" t="s">
        <v>102</v>
      </c>
      <c r="C82" s="120"/>
      <c r="D82" s="120"/>
      <c r="E82" s="123">
        <v>900</v>
      </c>
      <c r="F82" s="98" t="s">
        <v>38</v>
      </c>
      <c r="G82" s="149"/>
    </row>
    <row r="83" spans="1:7" ht="27.75" customHeight="1">
      <c r="A83" s="83" t="s">
        <v>178</v>
      </c>
      <c r="B83" s="126" t="s">
        <v>102</v>
      </c>
      <c r="C83" s="120"/>
      <c r="D83" s="120"/>
      <c r="E83" s="123">
        <v>900</v>
      </c>
      <c r="F83" s="98" t="s">
        <v>38</v>
      </c>
      <c r="G83" s="149"/>
    </row>
    <row r="84" spans="1:7" ht="27.75" customHeight="1">
      <c r="A84" s="83" t="s">
        <v>178</v>
      </c>
      <c r="B84" s="126" t="s">
        <v>163</v>
      </c>
      <c r="C84" s="126"/>
      <c r="D84" s="126"/>
      <c r="E84" s="123">
        <v>15000</v>
      </c>
      <c r="F84" s="140" t="s">
        <v>170</v>
      </c>
      <c r="G84" s="125"/>
    </row>
    <row r="85" spans="1:7" ht="27.75" customHeight="1">
      <c r="A85" s="83" t="s">
        <v>178</v>
      </c>
      <c r="B85" s="62" t="s">
        <v>180</v>
      </c>
      <c r="C85" s="126"/>
      <c r="D85" s="126"/>
      <c r="E85" s="123">
        <v>18138</v>
      </c>
      <c r="F85" s="98" t="s">
        <v>140</v>
      </c>
      <c r="G85" s="125"/>
    </row>
    <row r="86" spans="1:7" ht="27.75" customHeight="1">
      <c r="A86" s="83" t="s">
        <v>178</v>
      </c>
      <c r="B86" s="62" t="s">
        <v>180</v>
      </c>
      <c r="C86" s="126"/>
      <c r="D86" s="126"/>
      <c r="E86" s="123">
        <f>33104-E85</f>
        <v>14966</v>
      </c>
      <c r="F86" s="140" t="s">
        <v>170</v>
      </c>
      <c r="G86" s="125"/>
    </row>
    <row r="87" spans="1:7" ht="27.75" customHeight="1">
      <c r="A87" s="151">
        <v>45326</v>
      </c>
      <c r="B87" s="62" t="s">
        <v>181</v>
      </c>
      <c r="C87" s="126"/>
      <c r="D87" s="126"/>
      <c r="E87" s="150">
        <v>500</v>
      </c>
      <c r="F87" s="140" t="s">
        <v>170</v>
      </c>
      <c r="G87" s="125"/>
    </row>
    <row r="88" spans="1:7" ht="27.75" customHeight="1">
      <c r="A88" s="151" t="s">
        <v>182</v>
      </c>
      <c r="B88" s="126" t="s">
        <v>90</v>
      </c>
      <c r="C88" s="126"/>
      <c r="D88" s="126"/>
      <c r="E88" s="150">
        <v>5</v>
      </c>
      <c r="F88" s="140" t="s">
        <v>170</v>
      </c>
      <c r="G88" s="125"/>
    </row>
    <row r="89" spans="1:7" ht="27.75" customHeight="1">
      <c r="A89" s="151" t="s">
        <v>182</v>
      </c>
      <c r="B89" s="126" t="s">
        <v>108</v>
      </c>
      <c r="C89" s="130"/>
      <c r="D89" s="120"/>
      <c r="E89" s="150">
        <v>300</v>
      </c>
      <c r="F89" s="98" t="s">
        <v>38</v>
      </c>
      <c r="G89" s="149"/>
    </row>
    <row r="90" spans="1:7" ht="27.75" customHeight="1">
      <c r="A90" s="151" t="s">
        <v>182</v>
      </c>
      <c r="B90" s="126" t="s">
        <v>183</v>
      </c>
      <c r="C90" s="130"/>
      <c r="D90" s="120"/>
      <c r="E90" s="150">
        <v>300</v>
      </c>
      <c r="F90" s="140" t="s">
        <v>170</v>
      </c>
      <c r="G90" s="132"/>
    </row>
    <row r="91" spans="1:7" ht="27.75" customHeight="1">
      <c r="A91" s="151" t="s">
        <v>182</v>
      </c>
      <c r="B91" s="126" t="s">
        <v>50</v>
      </c>
      <c r="C91" s="130"/>
      <c r="D91" s="120"/>
      <c r="E91" s="150">
        <v>1000</v>
      </c>
      <c r="F91" s="140" t="s">
        <v>170</v>
      </c>
      <c r="G91" s="132"/>
    </row>
    <row r="92" spans="1:7" ht="27.75" customHeight="1">
      <c r="A92" s="151" t="s">
        <v>182</v>
      </c>
      <c r="B92" s="47" t="s">
        <v>114</v>
      </c>
      <c r="C92" s="130"/>
      <c r="D92" s="120"/>
      <c r="E92" s="150">
        <v>1000</v>
      </c>
      <c r="F92" s="140" t="s">
        <v>75</v>
      </c>
      <c r="G92" s="132"/>
    </row>
    <row r="93" spans="1:7" ht="27.75" customHeight="1">
      <c r="A93" s="151" t="s">
        <v>182</v>
      </c>
      <c r="B93" s="126" t="s">
        <v>106</v>
      </c>
      <c r="C93" s="130"/>
      <c r="D93" s="120"/>
      <c r="E93" s="150">
        <v>1200</v>
      </c>
      <c r="F93" s="98" t="s">
        <v>38</v>
      </c>
      <c r="G93" s="132"/>
    </row>
    <row r="94" spans="1:7" ht="27.75" customHeight="1">
      <c r="A94" s="151" t="s">
        <v>182</v>
      </c>
      <c r="B94" s="62" t="s">
        <v>184</v>
      </c>
      <c r="C94" s="130"/>
      <c r="D94" s="120"/>
      <c r="E94" s="150">
        <v>1500</v>
      </c>
      <c r="F94" s="140" t="s">
        <v>170</v>
      </c>
      <c r="G94" s="132"/>
    </row>
    <row r="95" spans="1:7" ht="27.75" customHeight="1">
      <c r="A95" s="83">
        <v>45328</v>
      </c>
      <c r="B95" s="126" t="s">
        <v>103</v>
      </c>
      <c r="C95" s="130"/>
      <c r="D95" s="120"/>
      <c r="E95" s="150">
        <v>1200</v>
      </c>
      <c r="F95" s="98" t="s">
        <v>38</v>
      </c>
      <c r="G95" s="132"/>
    </row>
    <row r="96" spans="1:7" ht="22.5" customHeight="1">
      <c r="A96" s="83">
        <v>45328</v>
      </c>
      <c r="B96" s="126" t="s">
        <v>185</v>
      </c>
      <c r="C96" s="130"/>
      <c r="D96" s="120"/>
      <c r="E96" s="123">
        <v>1200</v>
      </c>
      <c r="F96" s="98" t="s">
        <v>38</v>
      </c>
      <c r="G96" s="132"/>
    </row>
    <row r="97" spans="1:7" ht="27.75" customHeight="1">
      <c r="A97" s="83">
        <v>45328</v>
      </c>
      <c r="B97" s="126" t="s">
        <v>186</v>
      </c>
      <c r="C97" s="130"/>
      <c r="D97" s="120"/>
      <c r="E97" s="123">
        <v>31600</v>
      </c>
      <c r="F97" s="98" t="s">
        <v>99</v>
      </c>
      <c r="G97" s="132"/>
    </row>
    <row r="98" spans="1:7" ht="27.75" customHeight="1">
      <c r="A98" s="83">
        <v>45330</v>
      </c>
      <c r="B98" s="62" t="s">
        <v>187</v>
      </c>
      <c r="C98" s="130"/>
      <c r="D98" s="120"/>
      <c r="E98" s="123">
        <v>100</v>
      </c>
      <c r="F98" s="140" t="s">
        <v>170</v>
      </c>
      <c r="G98" s="132"/>
    </row>
    <row r="99" spans="1:7" ht="27.75" customHeight="1">
      <c r="A99" s="83">
        <v>45332</v>
      </c>
      <c r="B99" s="126" t="s">
        <v>95</v>
      </c>
      <c r="C99" s="130"/>
      <c r="D99" s="120"/>
      <c r="E99" s="123">
        <v>75</v>
      </c>
      <c r="F99" s="140" t="s">
        <v>170</v>
      </c>
      <c r="G99" s="132"/>
    </row>
    <row r="100" spans="1:7" ht="27.75" customHeight="1">
      <c r="A100" s="83">
        <v>45333</v>
      </c>
      <c r="B100" s="62" t="s">
        <v>188</v>
      </c>
      <c r="C100" s="130"/>
      <c r="D100" s="120"/>
      <c r="E100" s="123">
        <v>300</v>
      </c>
      <c r="F100" s="140" t="s">
        <v>170</v>
      </c>
      <c r="G100" s="132"/>
    </row>
    <row r="101" spans="1:7" ht="27.75" customHeight="1">
      <c r="A101" s="83">
        <v>45334</v>
      </c>
      <c r="B101" s="126" t="s">
        <v>90</v>
      </c>
      <c r="C101" s="130"/>
      <c r="D101" s="120"/>
      <c r="E101" s="123">
        <v>5</v>
      </c>
      <c r="F101" s="140" t="s">
        <v>170</v>
      </c>
      <c r="G101" s="132"/>
    </row>
    <row r="102" spans="1:7" ht="27.75" customHeight="1">
      <c r="A102" s="83">
        <v>45334</v>
      </c>
      <c r="B102" s="47" t="s">
        <v>189</v>
      </c>
      <c r="C102" s="130"/>
      <c r="D102" s="120"/>
      <c r="E102" s="123">
        <v>31</v>
      </c>
      <c r="F102" s="98" t="s">
        <v>38</v>
      </c>
      <c r="G102" s="132"/>
    </row>
    <row r="103" spans="1:7" ht="27.75" customHeight="1">
      <c r="A103" s="83">
        <v>45334</v>
      </c>
      <c r="B103" s="126" t="s">
        <v>190</v>
      </c>
      <c r="C103" s="130"/>
      <c r="D103" s="120"/>
      <c r="E103" s="123">
        <v>1200</v>
      </c>
      <c r="F103" s="98" t="s">
        <v>38</v>
      </c>
      <c r="G103" s="132"/>
    </row>
    <row r="104" spans="1:7" ht="27.75" customHeight="1">
      <c r="A104" s="83">
        <v>45334</v>
      </c>
      <c r="B104" s="126" t="s">
        <v>191</v>
      </c>
      <c r="C104" s="130"/>
      <c r="D104" s="120"/>
      <c r="E104" s="123">
        <v>1200</v>
      </c>
      <c r="F104" s="98" t="s">
        <v>38</v>
      </c>
      <c r="G104" s="132"/>
    </row>
    <row r="105" spans="1:7" ht="27.75" customHeight="1">
      <c r="A105" s="83">
        <v>45336</v>
      </c>
      <c r="B105" s="126" t="s">
        <v>192</v>
      </c>
      <c r="C105" s="130"/>
      <c r="D105" s="120"/>
      <c r="E105" s="123">
        <v>100</v>
      </c>
      <c r="F105" s="140" t="s">
        <v>170</v>
      </c>
      <c r="G105" s="132"/>
    </row>
    <row r="106" spans="1:7" ht="27.75" customHeight="1">
      <c r="A106" s="83">
        <v>45336</v>
      </c>
      <c r="B106" s="126" t="s">
        <v>193</v>
      </c>
      <c r="C106" s="130"/>
      <c r="D106" s="120"/>
      <c r="E106" s="123">
        <v>1000</v>
      </c>
      <c r="F106" s="140" t="s">
        <v>170</v>
      </c>
      <c r="G106" s="132"/>
    </row>
    <row r="107" spans="1:7" ht="51" customHeight="1">
      <c r="A107" s="83">
        <v>45336</v>
      </c>
      <c r="B107" s="158" t="s">
        <v>198</v>
      </c>
      <c r="C107" s="130"/>
      <c r="D107" s="120"/>
      <c r="E107" s="123">
        <v>5950</v>
      </c>
      <c r="F107" s="98" t="s">
        <v>99</v>
      </c>
      <c r="G107" s="132"/>
    </row>
    <row r="108" spans="1:7" ht="27.75" customHeight="1">
      <c r="A108" s="83">
        <v>45338</v>
      </c>
      <c r="B108" s="126" t="s">
        <v>105</v>
      </c>
      <c r="C108" s="130"/>
      <c r="D108" s="120"/>
      <c r="E108" s="123">
        <v>1200</v>
      </c>
      <c r="F108" s="140" t="s">
        <v>38</v>
      </c>
      <c r="G108" s="132"/>
    </row>
    <row r="109" spans="1:7" ht="27.75" customHeight="1">
      <c r="A109" s="83" t="s">
        <v>199</v>
      </c>
      <c r="B109" s="126" t="s">
        <v>90</v>
      </c>
      <c r="C109" s="130"/>
      <c r="D109" s="120"/>
      <c r="E109" s="123">
        <v>5</v>
      </c>
      <c r="F109" s="140" t="s">
        <v>170</v>
      </c>
      <c r="G109" s="132"/>
    </row>
    <row r="110" spans="1:7" ht="27.75" customHeight="1">
      <c r="A110" s="83" t="s">
        <v>199</v>
      </c>
      <c r="B110" s="47" t="s">
        <v>200</v>
      </c>
      <c r="C110" s="130"/>
      <c r="D110" s="120"/>
      <c r="E110" s="123">
        <v>100</v>
      </c>
      <c r="F110" s="140" t="s">
        <v>170</v>
      </c>
      <c r="G110" s="132"/>
    </row>
    <row r="111" spans="1:7" ht="27.75" customHeight="1">
      <c r="A111" s="83" t="s">
        <v>199</v>
      </c>
      <c r="B111" s="126" t="s">
        <v>156</v>
      </c>
      <c r="C111" s="130"/>
      <c r="D111" s="120"/>
      <c r="E111" s="123">
        <v>1200</v>
      </c>
      <c r="F111" s="140" t="s">
        <v>38</v>
      </c>
      <c r="G111" s="132"/>
    </row>
    <row r="112" spans="1:7" ht="27.75" customHeight="1">
      <c r="A112" s="83" t="s">
        <v>199</v>
      </c>
      <c r="B112" s="126" t="s">
        <v>201</v>
      </c>
      <c r="C112" s="130"/>
      <c r="D112" s="120"/>
      <c r="E112" s="123">
        <v>1200</v>
      </c>
      <c r="F112" s="140" t="s">
        <v>38</v>
      </c>
      <c r="G112" s="132"/>
    </row>
    <row r="113" spans="1:7" ht="27.75" customHeight="1">
      <c r="A113" s="83" t="s">
        <v>199</v>
      </c>
      <c r="B113" s="126" t="s">
        <v>201</v>
      </c>
      <c r="C113" s="130"/>
      <c r="D113" s="120"/>
      <c r="E113" s="123">
        <v>1200</v>
      </c>
      <c r="F113" s="140" t="s">
        <v>38</v>
      </c>
      <c r="G113" s="132"/>
    </row>
    <row r="114" spans="1:7" ht="27.75" customHeight="1">
      <c r="A114" s="83" t="s">
        <v>199</v>
      </c>
      <c r="B114" s="126" t="s">
        <v>101</v>
      </c>
      <c r="C114" s="130"/>
      <c r="D114" s="120"/>
      <c r="E114" s="123">
        <v>1200</v>
      </c>
      <c r="F114" s="140" t="s">
        <v>38</v>
      </c>
      <c r="G114" s="132"/>
    </row>
    <row r="115" spans="1:7" ht="27.75" customHeight="1">
      <c r="A115" s="83" t="s">
        <v>199</v>
      </c>
      <c r="B115" s="126" t="s">
        <v>133</v>
      </c>
      <c r="C115" s="130"/>
      <c r="D115" s="120"/>
      <c r="E115" s="123">
        <v>1200</v>
      </c>
      <c r="F115" s="140" t="s">
        <v>38</v>
      </c>
      <c r="G115" s="132"/>
    </row>
    <row r="116" spans="1:7" ht="27.75" customHeight="1">
      <c r="A116" s="83">
        <v>45343</v>
      </c>
      <c r="B116" s="126" t="s">
        <v>166</v>
      </c>
      <c r="C116" s="130"/>
      <c r="D116" s="120"/>
      <c r="E116" s="123">
        <v>1200</v>
      </c>
      <c r="F116" s="140" t="s">
        <v>38</v>
      </c>
      <c r="G116" s="132"/>
    </row>
    <row r="117" spans="1:7" ht="27.75" customHeight="1">
      <c r="A117" s="83">
        <v>45343</v>
      </c>
      <c r="B117" s="126" t="s">
        <v>206</v>
      </c>
      <c r="C117" s="130"/>
      <c r="D117" s="120"/>
      <c r="E117" s="123">
        <v>5000</v>
      </c>
      <c r="F117" s="140" t="s">
        <v>38</v>
      </c>
      <c r="G117" s="132"/>
    </row>
    <row r="118" spans="1:7" ht="27.75" customHeight="1">
      <c r="A118" s="83">
        <v>45343</v>
      </c>
      <c r="B118" s="126" t="s">
        <v>205</v>
      </c>
      <c r="C118" s="130"/>
      <c r="D118" s="120"/>
      <c r="E118" s="123">
        <v>36000</v>
      </c>
      <c r="F118" s="98" t="s">
        <v>99</v>
      </c>
      <c r="G118" s="132"/>
    </row>
    <row r="119" spans="1:7" ht="27.75" customHeight="1">
      <c r="A119" s="83" t="s">
        <v>207</v>
      </c>
      <c r="B119" s="126" t="s">
        <v>90</v>
      </c>
      <c r="C119" s="130"/>
      <c r="D119" s="120"/>
      <c r="E119" s="123">
        <v>5</v>
      </c>
      <c r="F119" s="140" t="s">
        <v>170</v>
      </c>
      <c r="G119" s="132"/>
    </row>
    <row r="120" spans="1:7" ht="27.75" customHeight="1">
      <c r="A120" s="83" t="s">
        <v>207</v>
      </c>
      <c r="B120" s="126" t="s">
        <v>212</v>
      </c>
      <c r="C120" s="130"/>
      <c r="D120" s="120"/>
      <c r="E120" s="123">
        <v>234</v>
      </c>
      <c r="F120" s="140" t="s">
        <v>170</v>
      </c>
      <c r="G120" s="132"/>
    </row>
    <row r="121" spans="1:7" ht="27.75" customHeight="1">
      <c r="A121" s="83" t="s">
        <v>207</v>
      </c>
      <c r="B121" s="126" t="s">
        <v>108</v>
      </c>
      <c r="C121" s="130"/>
      <c r="D121" s="120"/>
      <c r="E121" s="123">
        <v>300</v>
      </c>
      <c r="F121" s="140" t="s">
        <v>38</v>
      </c>
      <c r="G121" s="132"/>
    </row>
    <row r="122" spans="1:7" ht="27.75" customHeight="1">
      <c r="A122" s="83" t="s">
        <v>207</v>
      </c>
      <c r="B122" s="126" t="s">
        <v>158</v>
      </c>
      <c r="C122" s="130"/>
      <c r="D122" s="120"/>
      <c r="E122" s="123">
        <v>500</v>
      </c>
      <c r="F122" s="140" t="s">
        <v>38</v>
      </c>
      <c r="G122" s="132"/>
    </row>
    <row r="123" spans="1:7" ht="27.75" customHeight="1">
      <c r="A123" s="83" t="s">
        <v>207</v>
      </c>
      <c r="B123" s="47" t="s">
        <v>142</v>
      </c>
      <c r="C123" s="130"/>
      <c r="D123" s="120"/>
      <c r="E123" s="123">
        <v>1200</v>
      </c>
      <c r="F123" s="140" t="s">
        <v>38</v>
      </c>
      <c r="G123" s="132"/>
    </row>
    <row r="124" spans="1:7" ht="27.75" customHeight="1">
      <c r="A124" s="83" t="s">
        <v>207</v>
      </c>
      <c r="B124" s="126" t="s">
        <v>167</v>
      </c>
      <c r="C124" s="130"/>
      <c r="D124" s="120"/>
      <c r="E124" s="123">
        <v>2700</v>
      </c>
      <c r="F124" s="140" t="s">
        <v>38</v>
      </c>
      <c r="G124" s="132"/>
    </row>
    <row r="125" spans="1:7" ht="27.75" customHeight="1">
      <c r="A125" s="83" t="s">
        <v>207</v>
      </c>
      <c r="B125" s="126" t="s">
        <v>210</v>
      </c>
      <c r="C125" s="130"/>
      <c r="D125" s="120"/>
      <c r="E125" s="123">
        <v>3600</v>
      </c>
      <c r="F125" s="140" t="s">
        <v>38</v>
      </c>
      <c r="G125" s="132"/>
    </row>
    <row r="126" spans="1:7" ht="27.75" customHeight="1">
      <c r="A126" s="83" t="s">
        <v>207</v>
      </c>
      <c r="B126" s="126" t="s">
        <v>211</v>
      </c>
      <c r="C126" s="130"/>
      <c r="D126" s="120"/>
      <c r="E126" s="123">
        <v>10000</v>
      </c>
      <c r="F126" s="140" t="s">
        <v>38</v>
      </c>
      <c r="G126" s="132"/>
    </row>
    <row r="127" spans="1:7" ht="60" customHeight="1">
      <c r="A127" s="83" t="s">
        <v>207</v>
      </c>
      <c r="B127" s="126" t="s">
        <v>208</v>
      </c>
      <c r="C127" s="130"/>
      <c r="D127" s="120"/>
      <c r="E127" s="123">
        <v>45550</v>
      </c>
      <c r="F127" s="140" t="s">
        <v>38</v>
      </c>
      <c r="G127" s="132"/>
    </row>
    <row r="128" spans="1:7" ht="27.75" customHeight="1">
      <c r="A128" s="83">
        <v>45350</v>
      </c>
      <c r="B128" s="126" t="s">
        <v>185</v>
      </c>
      <c r="C128" s="130"/>
      <c r="D128" s="120"/>
      <c r="E128" s="123">
        <v>2400</v>
      </c>
      <c r="F128" s="140" t="s">
        <v>38</v>
      </c>
      <c r="G128" s="132"/>
    </row>
    <row r="129" spans="1:7" ht="27.75" customHeight="1">
      <c r="A129" s="83" t="s">
        <v>213</v>
      </c>
      <c r="B129" s="126" t="s">
        <v>174</v>
      </c>
      <c r="C129" s="130"/>
      <c r="D129" s="120"/>
      <c r="E129" s="123">
        <v>1</v>
      </c>
      <c r="F129" s="140" t="s">
        <v>170</v>
      </c>
      <c r="G129" s="132"/>
    </row>
    <row r="130" spans="1:7" ht="27.75" customHeight="1">
      <c r="A130" s="83" t="s">
        <v>213</v>
      </c>
      <c r="B130" s="62" t="s">
        <v>216</v>
      </c>
      <c r="C130" s="130"/>
      <c r="D130" s="120"/>
      <c r="E130" s="123">
        <v>500</v>
      </c>
      <c r="F130" s="140" t="s">
        <v>75</v>
      </c>
      <c r="G130" s="132"/>
    </row>
    <row r="131" spans="1:7" ht="27.75" customHeight="1">
      <c r="A131" s="83" t="s">
        <v>213</v>
      </c>
      <c r="B131" s="126" t="s">
        <v>104</v>
      </c>
      <c r="C131" s="130"/>
      <c r="D131" s="120"/>
      <c r="E131" s="123">
        <v>1200</v>
      </c>
      <c r="F131" s="140" t="s">
        <v>38</v>
      </c>
      <c r="G131" s="132"/>
    </row>
    <row r="132" spans="1:7" ht="27.75" customHeight="1">
      <c r="A132" s="83" t="s">
        <v>213</v>
      </c>
      <c r="B132" s="126" t="s">
        <v>102</v>
      </c>
      <c r="C132" s="130"/>
      <c r="D132" s="120"/>
      <c r="E132" s="123">
        <v>1200</v>
      </c>
      <c r="F132" s="140" t="s">
        <v>38</v>
      </c>
      <c r="G132" s="132"/>
    </row>
    <row r="133" spans="1:7" ht="27.75" customHeight="1">
      <c r="A133" s="83" t="s">
        <v>213</v>
      </c>
      <c r="B133" s="126" t="s">
        <v>102</v>
      </c>
      <c r="C133" s="130"/>
      <c r="D133" s="120"/>
      <c r="E133" s="123">
        <v>1200</v>
      </c>
      <c r="F133" s="140" t="s">
        <v>38</v>
      </c>
      <c r="G133" s="132"/>
    </row>
    <row r="134" spans="1:7" ht="27.75" customHeight="1">
      <c r="A134" s="83" t="s">
        <v>213</v>
      </c>
      <c r="B134" s="126" t="s">
        <v>102</v>
      </c>
      <c r="C134" s="130"/>
      <c r="D134" s="120"/>
      <c r="E134" s="123">
        <v>1200</v>
      </c>
      <c r="F134" s="140" t="s">
        <v>38</v>
      </c>
      <c r="G134" s="132"/>
    </row>
    <row r="135" spans="1:7" ht="27.75" customHeight="1">
      <c r="A135" s="83" t="s">
        <v>213</v>
      </c>
      <c r="B135" s="126" t="s">
        <v>141</v>
      </c>
      <c r="C135" s="130"/>
      <c r="D135" s="120"/>
      <c r="E135" s="123">
        <v>1200</v>
      </c>
      <c r="F135" s="140" t="s">
        <v>38</v>
      </c>
      <c r="G135" s="132"/>
    </row>
    <row r="136" spans="1:7" ht="27.75" customHeight="1">
      <c r="A136" s="83" t="s">
        <v>213</v>
      </c>
      <c r="B136" s="126" t="s">
        <v>215</v>
      </c>
      <c r="C136" s="130"/>
      <c r="D136" s="120"/>
      <c r="E136" s="123">
        <v>5000</v>
      </c>
      <c r="F136" s="140" t="s">
        <v>38</v>
      </c>
      <c r="G136" s="132"/>
    </row>
    <row r="137" spans="1:7" ht="27.75" customHeight="1">
      <c r="A137" s="83" t="s">
        <v>213</v>
      </c>
      <c r="B137" s="126" t="s">
        <v>214</v>
      </c>
      <c r="C137" s="130"/>
      <c r="D137" s="120"/>
      <c r="E137" s="123">
        <v>10000</v>
      </c>
      <c r="F137" s="140" t="s">
        <v>170</v>
      </c>
      <c r="G137" s="132"/>
    </row>
    <row r="138" spans="1:7" ht="27.75" customHeight="1">
      <c r="A138" s="83" t="s">
        <v>213</v>
      </c>
      <c r="B138" s="126" t="s">
        <v>163</v>
      </c>
      <c r="C138" s="130"/>
      <c r="D138" s="120"/>
      <c r="E138" s="123">
        <v>15000</v>
      </c>
      <c r="F138" s="140" t="s">
        <v>170</v>
      </c>
      <c r="G138" s="132"/>
    </row>
    <row r="139" spans="1:7" ht="27.75" customHeight="1">
      <c r="A139" s="83" t="s">
        <v>213</v>
      </c>
      <c r="B139" s="62" t="s">
        <v>217</v>
      </c>
      <c r="C139" s="47"/>
      <c r="D139" s="48"/>
      <c r="E139" s="123">
        <v>52054</v>
      </c>
      <c r="F139" s="140" t="s">
        <v>170</v>
      </c>
      <c r="G139" s="132"/>
    </row>
    <row r="140" spans="1:7" ht="27.75" customHeight="1">
      <c r="A140" s="83" t="s">
        <v>213</v>
      </c>
      <c r="B140" s="62" t="s">
        <v>217</v>
      </c>
      <c r="C140" s="130"/>
      <c r="D140" s="120"/>
      <c r="E140" s="123">
        <f>200000-E139</f>
        <v>147946</v>
      </c>
      <c r="F140" s="140" t="s">
        <v>218</v>
      </c>
      <c r="G140" s="132"/>
    </row>
    <row r="141" spans="1:7" ht="27.75" customHeight="1">
      <c r="A141" s="83">
        <v>45355</v>
      </c>
      <c r="B141" s="126" t="s">
        <v>220</v>
      </c>
      <c r="C141" s="130"/>
      <c r="D141" s="120"/>
      <c r="E141" s="123">
        <v>1</v>
      </c>
      <c r="F141" s="140" t="s">
        <v>218</v>
      </c>
      <c r="G141" s="132"/>
    </row>
    <row r="142" spans="1:7" ht="27.75" customHeight="1">
      <c r="A142" s="83">
        <v>45355</v>
      </c>
      <c r="B142" s="131" t="s">
        <v>90</v>
      </c>
      <c r="C142" s="130"/>
      <c r="D142" s="120"/>
      <c r="E142" s="123">
        <v>5</v>
      </c>
      <c r="F142" s="140" t="s">
        <v>218</v>
      </c>
      <c r="G142" s="132"/>
    </row>
    <row r="143" spans="1:7" ht="25.5" customHeight="1">
      <c r="A143" s="83">
        <v>45355</v>
      </c>
      <c r="B143" s="15" t="s">
        <v>183</v>
      </c>
      <c r="C143" s="130"/>
      <c r="D143" s="120"/>
      <c r="E143" s="123">
        <v>300</v>
      </c>
      <c r="F143" s="140" t="s">
        <v>218</v>
      </c>
      <c r="G143" s="132"/>
    </row>
    <row r="144" spans="1:7" ht="27.75" customHeight="1">
      <c r="A144" s="83">
        <v>45355</v>
      </c>
      <c r="B144" s="15" t="s">
        <v>50</v>
      </c>
      <c r="C144" s="130"/>
      <c r="D144" s="120"/>
      <c r="E144" s="123">
        <v>1000</v>
      </c>
      <c r="F144" s="140" t="s">
        <v>218</v>
      </c>
      <c r="G144" s="132"/>
    </row>
    <row r="145" spans="1:7" ht="27.75" customHeight="1">
      <c r="A145" s="83">
        <v>45356</v>
      </c>
      <c r="B145" s="131" t="s">
        <v>155</v>
      </c>
      <c r="C145" s="130"/>
      <c r="D145" s="120"/>
      <c r="E145" s="123">
        <v>1200</v>
      </c>
      <c r="F145" s="140" t="s">
        <v>38</v>
      </c>
      <c r="G145" s="132"/>
    </row>
    <row r="146" spans="1:7" ht="27.75" customHeight="1">
      <c r="A146" s="83">
        <v>45356</v>
      </c>
      <c r="B146" s="126" t="s">
        <v>101</v>
      </c>
      <c r="C146" s="130"/>
      <c r="D146" s="120"/>
      <c r="E146" s="123">
        <v>1200</v>
      </c>
      <c r="F146" s="140" t="s">
        <v>38</v>
      </c>
      <c r="G146" s="132"/>
    </row>
    <row r="147" spans="1:7" ht="27.75" customHeight="1">
      <c r="A147" s="83">
        <v>45357</v>
      </c>
      <c r="B147" s="62" t="s">
        <v>221</v>
      </c>
      <c r="C147" s="130"/>
      <c r="D147" s="120"/>
      <c r="E147" s="123">
        <v>10300</v>
      </c>
      <c r="F147" s="140" t="s">
        <v>218</v>
      </c>
      <c r="G147" s="132"/>
    </row>
    <row r="148" spans="1:7" ht="27.75" customHeight="1">
      <c r="A148" s="83">
        <v>45358</v>
      </c>
      <c r="B148" s="126" t="s">
        <v>222</v>
      </c>
      <c r="C148" s="130"/>
      <c r="D148" s="120"/>
      <c r="E148" s="123">
        <v>50.39</v>
      </c>
      <c r="F148" s="140" t="s">
        <v>218</v>
      </c>
      <c r="G148" s="132"/>
    </row>
    <row r="149" spans="1:7" ht="27.75" customHeight="1">
      <c r="A149" s="83">
        <v>45358</v>
      </c>
      <c r="B149" s="62" t="s">
        <v>223</v>
      </c>
      <c r="C149" s="47"/>
      <c r="D149" s="48"/>
      <c r="E149" s="123">
        <v>4631</v>
      </c>
      <c r="F149" s="140" t="s">
        <v>218</v>
      </c>
      <c r="G149" s="132"/>
    </row>
    <row r="150" spans="1:7" ht="27.75" customHeight="1">
      <c r="A150" s="83">
        <v>45358</v>
      </c>
      <c r="B150" s="126" t="s">
        <v>224</v>
      </c>
      <c r="C150" s="130"/>
      <c r="D150" s="120"/>
      <c r="E150" s="123">
        <v>9350</v>
      </c>
      <c r="F150" s="140" t="s">
        <v>218</v>
      </c>
      <c r="G150" s="132"/>
    </row>
    <row r="151" spans="1:7" ht="27.75" customHeight="1">
      <c r="A151" s="83">
        <v>45361</v>
      </c>
      <c r="B151" s="126" t="s">
        <v>95</v>
      </c>
      <c r="C151" s="130"/>
      <c r="D151" s="120"/>
      <c r="E151" s="123">
        <v>138</v>
      </c>
      <c r="F151" s="140" t="s">
        <v>218</v>
      </c>
      <c r="G151" s="132"/>
    </row>
    <row r="152" spans="1:7" ht="27.75" customHeight="1">
      <c r="A152" s="83">
        <v>45362</v>
      </c>
      <c r="B152" s="126" t="s">
        <v>90</v>
      </c>
      <c r="C152" s="130"/>
      <c r="D152" s="120"/>
      <c r="E152" s="123">
        <v>5</v>
      </c>
      <c r="F152" s="140" t="s">
        <v>218</v>
      </c>
      <c r="G152" s="132"/>
    </row>
    <row r="153" spans="1:7" ht="27.75" customHeight="1">
      <c r="A153" s="83">
        <v>45362</v>
      </c>
      <c r="B153" s="126" t="s">
        <v>114</v>
      </c>
      <c r="C153" s="130"/>
      <c r="D153" s="120"/>
      <c r="E153" s="123">
        <v>1000</v>
      </c>
      <c r="F153" s="140" t="s">
        <v>75</v>
      </c>
      <c r="G153" s="132"/>
    </row>
    <row r="154" spans="1:6" ht="27.75" customHeight="1">
      <c r="A154" s="83">
        <v>45362</v>
      </c>
      <c r="B154" s="126" t="s">
        <v>142</v>
      </c>
      <c r="C154" s="130"/>
      <c r="D154" s="120"/>
      <c r="E154" s="123">
        <v>1200</v>
      </c>
      <c r="F154" s="140" t="s">
        <v>38</v>
      </c>
    </row>
    <row r="155" spans="1:6" ht="29.25" customHeight="1">
      <c r="A155" s="83">
        <v>45362</v>
      </c>
      <c r="B155" s="126" t="s">
        <v>220</v>
      </c>
      <c r="C155" s="130"/>
      <c r="D155" s="120"/>
      <c r="E155" s="123">
        <v>10</v>
      </c>
      <c r="F155" s="140" t="s">
        <v>218</v>
      </c>
    </row>
    <row r="156" spans="1:6" ht="27.75" customHeight="1">
      <c r="A156" s="83">
        <v>45362</v>
      </c>
      <c r="B156" s="47" t="s">
        <v>229</v>
      </c>
      <c r="C156" s="130"/>
      <c r="D156" s="120"/>
      <c r="E156" s="123">
        <v>31</v>
      </c>
      <c r="F156" s="140" t="s">
        <v>38</v>
      </c>
    </row>
    <row r="157" spans="1:6" ht="33.75" customHeight="1">
      <c r="A157" s="83">
        <v>45362</v>
      </c>
      <c r="B157" s="47" t="s">
        <v>228</v>
      </c>
      <c r="C157" s="130"/>
      <c r="D157" s="120"/>
      <c r="E157" s="123">
        <v>50</v>
      </c>
      <c r="F157" s="140" t="s">
        <v>218</v>
      </c>
    </row>
    <row r="158" spans="1:6" ht="27.75" customHeight="1">
      <c r="A158" s="83">
        <v>45365</v>
      </c>
      <c r="B158" s="126" t="s">
        <v>212</v>
      </c>
      <c r="C158" s="130"/>
      <c r="D158" s="120"/>
      <c r="E158" s="123">
        <v>150</v>
      </c>
      <c r="F158" s="140" t="s">
        <v>218</v>
      </c>
    </row>
    <row r="159" spans="1:6" ht="27.75" customHeight="1">
      <c r="A159" s="83">
        <v>45365</v>
      </c>
      <c r="B159" s="126" t="s">
        <v>230</v>
      </c>
      <c r="C159" s="130"/>
      <c r="D159" s="120"/>
      <c r="E159" s="123">
        <v>200</v>
      </c>
      <c r="F159" s="140" t="s">
        <v>218</v>
      </c>
    </row>
    <row r="160" spans="1:6" ht="27.75" customHeight="1">
      <c r="A160" s="83">
        <v>45366</v>
      </c>
      <c r="B160" s="126" t="s">
        <v>231</v>
      </c>
      <c r="C160" s="130"/>
      <c r="D160" s="120"/>
      <c r="E160" s="123">
        <v>300</v>
      </c>
      <c r="F160" s="140" t="s">
        <v>218</v>
      </c>
    </row>
    <row r="161" spans="1:6" ht="27.75" customHeight="1">
      <c r="A161" s="83">
        <v>45366</v>
      </c>
      <c r="B161" s="126" t="s">
        <v>232</v>
      </c>
      <c r="C161" s="130"/>
      <c r="D161" s="120"/>
      <c r="E161" s="123">
        <v>500</v>
      </c>
      <c r="F161" s="140" t="s">
        <v>218</v>
      </c>
    </row>
    <row r="162" spans="1:6" ht="27.75" customHeight="1">
      <c r="A162" s="83">
        <v>45366</v>
      </c>
      <c r="B162" s="126" t="s">
        <v>210</v>
      </c>
      <c r="C162" s="130"/>
      <c r="D162" s="120"/>
      <c r="E162" s="123">
        <v>3600</v>
      </c>
      <c r="F162" s="140" t="s">
        <v>38</v>
      </c>
    </row>
    <row r="163" spans="1:6" ht="27.75" customHeight="1">
      <c r="A163" s="83">
        <v>45367</v>
      </c>
      <c r="B163" s="62" t="s">
        <v>234</v>
      </c>
      <c r="C163" s="130"/>
      <c r="D163" s="120"/>
      <c r="E163" s="123">
        <v>1000</v>
      </c>
      <c r="F163" s="140" t="s">
        <v>218</v>
      </c>
    </row>
    <row r="164" spans="1:6" ht="30" customHeight="1">
      <c r="A164" s="83">
        <v>45367</v>
      </c>
      <c r="B164" s="62" t="s">
        <v>234</v>
      </c>
      <c r="C164" s="130"/>
      <c r="D164" s="120"/>
      <c r="E164" s="123">
        <f>12900-E163</f>
        <v>11900</v>
      </c>
      <c r="F164" s="140" t="s">
        <v>235</v>
      </c>
    </row>
    <row r="165" spans="1:6" ht="27.75" customHeight="1">
      <c r="A165" s="83">
        <v>45369</v>
      </c>
      <c r="B165" s="126" t="s">
        <v>90</v>
      </c>
      <c r="C165" s="130"/>
      <c r="D165" s="120"/>
      <c r="E165" s="123">
        <v>5</v>
      </c>
      <c r="F165" s="140" t="s">
        <v>218</v>
      </c>
    </row>
    <row r="166" spans="1:6" ht="27.75" customHeight="1">
      <c r="A166" s="83">
        <v>45369</v>
      </c>
      <c r="B166" s="62" t="s">
        <v>237</v>
      </c>
      <c r="C166" s="130"/>
      <c r="D166" s="120"/>
      <c r="E166" s="123">
        <v>100</v>
      </c>
      <c r="F166" s="140" t="s">
        <v>235</v>
      </c>
    </row>
    <row r="167" spans="1:6" ht="27.75" customHeight="1">
      <c r="A167" s="83">
        <v>45369</v>
      </c>
      <c r="B167" s="126" t="s">
        <v>106</v>
      </c>
      <c r="C167" s="130"/>
      <c r="D167" s="120"/>
      <c r="E167" s="123">
        <v>1200</v>
      </c>
      <c r="F167" s="140" t="s">
        <v>38</v>
      </c>
    </row>
    <row r="168" spans="1:6" ht="27.75" customHeight="1">
      <c r="A168" s="83" t="s">
        <v>243</v>
      </c>
      <c r="B168" s="126" t="s">
        <v>244</v>
      </c>
      <c r="C168" s="130"/>
      <c r="D168" s="120"/>
      <c r="E168" s="123">
        <v>0.43</v>
      </c>
      <c r="F168" s="140" t="s">
        <v>218</v>
      </c>
    </row>
    <row r="169" spans="1:6" ht="27.75" customHeight="1">
      <c r="A169" s="83" t="s">
        <v>243</v>
      </c>
      <c r="B169" s="15" t="s">
        <v>212</v>
      </c>
      <c r="C169" s="130"/>
      <c r="D169" s="120"/>
      <c r="E169" s="123">
        <v>100</v>
      </c>
      <c r="F169" s="140" t="s">
        <v>218</v>
      </c>
    </row>
    <row r="170" spans="1:6" ht="27.75" customHeight="1">
      <c r="A170" s="83" t="s">
        <v>243</v>
      </c>
      <c r="B170" s="126" t="s">
        <v>166</v>
      </c>
      <c r="C170" s="130"/>
      <c r="D170" s="120"/>
      <c r="E170" s="123">
        <v>1200</v>
      </c>
      <c r="F170" s="140" t="s">
        <v>38</v>
      </c>
    </row>
    <row r="171" spans="1:6" ht="27.75" customHeight="1">
      <c r="A171" s="83">
        <v>45374</v>
      </c>
      <c r="B171" s="62" t="s">
        <v>245</v>
      </c>
      <c r="C171" s="130"/>
      <c r="D171" s="120"/>
      <c r="E171" s="123">
        <v>200</v>
      </c>
      <c r="F171" s="140" t="s">
        <v>218</v>
      </c>
    </row>
    <row r="172" spans="1:6" ht="27.75" customHeight="1">
      <c r="A172" s="83">
        <v>45376</v>
      </c>
      <c r="B172" s="126" t="s">
        <v>108</v>
      </c>
      <c r="C172" s="130"/>
      <c r="D172" s="120"/>
      <c r="E172" s="123">
        <v>300</v>
      </c>
      <c r="F172" s="140" t="s">
        <v>38</v>
      </c>
    </row>
    <row r="173" spans="1:6" ht="27.75" customHeight="1">
      <c r="A173" s="83">
        <v>45376</v>
      </c>
      <c r="B173" s="126" t="s">
        <v>158</v>
      </c>
      <c r="C173" s="130"/>
      <c r="D173" s="120"/>
      <c r="E173" s="123">
        <v>500</v>
      </c>
      <c r="F173" s="140" t="s">
        <v>218</v>
      </c>
    </row>
    <row r="174" spans="1:6" ht="27.75" customHeight="1">
      <c r="A174" s="83">
        <v>45376</v>
      </c>
      <c r="B174" s="126" t="s">
        <v>105</v>
      </c>
      <c r="C174" s="130"/>
      <c r="D174" s="120"/>
      <c r="E174" s="123">
        <v>1200</v>
      </c>
      <c r="F174" s="140" t="s">
        <v>38</v>
      </c>
    </row>
    <row r="175" spans="1:6" ht="27.75" customHeight="1">
      <c r="A175" s="83">
        <v>45378</v>
      </c>
      <c r="B175" s="62" t="s">
        <v>264</v>
      </c>
      <c r="C175" s="130"/>
      <c r="D175" s="120"/>
      <c r="E175" s="123">
        <v>500</v>
      </c>
      <c r="F175" s="140" t="s">
        <v>235</v>
      </c>
    </row>
    <row r="176" spans="1:6" ht="27.75" customHeight="1">
      <c r="A176" s="83">
        <v>45378</v>
      </c>
      <c r="B176" s="62" t="s">
        <v>264</v>
      </c>
      <c r="C176" s="130"/>
      <c r="D176" s="120"/>
      <c r="E176" s="123">
        <v>500</v>
      </c>
      <c r="F176" s="140" t="s">
        <v>218</v>
      </c>
    </row>
    <row r="177" spans="1:6" ht="27.75" customHeight="1">
      <c r="A177" s="83" t="s">
        <v>247</v>
      </c>
      <c r="B177" s="126" t="s">
        <v>248</v>
      </c>
      <c r="C177" s="130"/>
      <c r="D177" s="120"/>
      <c r="E177" s="123">
        <v>5</v>
      </c>
      <c r="F177" s="140" t="s">
        <v>218</v>
      </c>
    </row>
    <row r="178" spans="1:6" ht="27.75" customHeight="1">
      <c r="A178" s="83" t="s">
        <v>247</v>
      </c>
      <c r="B178" s="126" t="s">
        <v>248</v>
      </c>
      <c r="C178" s="130"/>
      <c r="D178" s="120"/>
      <c r="E178" s="123">
        <v>5</v>
      </c>
      <c r="F178" s="140" t="s">
        <v>218</v>
      </c>
    </row>
    <row r="179" spans="1:6" ht="27.75" customHeight="1">
      <c r="A179" s="83" t="s">
        <v>247</v>
      </c>
      <c r="B179" s="126" t="s">
        <v>248</v>
      </c>
      <c r="C179" s="130"/>
      <c r="D179" s="120"/>
      <c r="E179" s="123">
        <v>5</v>
      </c>
      <c r="F179" s="140" t="s">
        <v>218</v>
      </c>
    </row>
    <row r="180" spans="1:6" ht="21" customHeight="1">
      <c r="A180" s="83" t="s">
        <v>247</v>
      </c>
      <c r="B180" s="126" t="s">
        <v>248</v>
      </c>
      <c r="C180" s="130"/>
      <c r="D180" s="120"/>
      <c r="E180" s="123">
        <v>5</v>
      </c>
      <c r="F180" s="140" t="s">
        <v>218</v>
      </c>
    </row>
    <row r="181" spans="1:6" ht="27.75" customHeight="1">
      <c r="A181" s="83" t="s">
        <v>247</v>
      </c>
      <c r="B181" s="126" t="s">
        <v>248</v>
      </c>
      <c r="C181" s="130"/>
      <c r="D181" s="120"/>
      <c r="E181" s="123">
        <v>5</v>
      </c>
      <c r="F181" s="140" t="s">
        <v>218</v>
      </c>
    </row>
    <row r="182" spans="1:6" ht="27.75" customHeight="1">
      <c r="A182" s="83" t="s">
        <v>247</v>
      </c>
      <c r="B182" s="126" t="s">
        <v>248</v>
      </c>
      <c r="C182" s="130"/>
      <c r="D182" s="120"/>
      <c r="E182" s="123">
        <v>5</v>
      </c>
      <c r="F182" s="140" t="s">
        <v>218</v>
      </c>
    </row>
    <row r="183" spans="1:6" ht="27.75" customHeight="1">
      <c r="A183" s="83" t="s">
        <v>247</v>
      </c>
      <c r="B183" s="126" t="s">
        <v>248</v>
      </c>
      <c r="C183" s="130"/>
      <c r="D183" s="120"/>
      <c r="E183" s="123">
        <v>5</v>
      </c>
      <c r="F183" s="140" t="s">
        <v>218</v>
      </c>
    </row>
    <row r="184" spans="1:6" ht="27.75" customHeight="1">
      <c r="A184" s="83" t="s">
        <v>247</v>
      </c>
      <c r="B184" s="126" t="s">
        <v>248</v>
      </c>
      <c r="C184" s="130"/>
      <c r="D184" s="120"/>
      <c r="E184" s="123">
        <v>5</v>
      </c>
      <c r="F184" s="140" t="s">
        <v>218</v>
      </c>
    </row>
    <row r="185" spans="1:6" ht="27.75" customHeight="1">
      <c r="A185" s="83" t="s">
        <v>247</v>
      </c>
      <c r="B185" s="126" t="s">
        <v>248</v>
      </c>
      <c r="C185" s="130"/>
      <c r="D185" s="120"/>
      <c r="E185" s="123">
        <v>5</v>
      </c>
      <c r="F185" s="140" t="s">
        <v>218</v>
      </c>
    </row>
    <row r="186" spans="1:6" ht="31.5" customHeight="1">
      <c r="A186" s="83" t="s">
        <v>247</v>
      </c>
      <c r="B186" s="126" t="s">
        <v>248</v>
      </c>
      <c r="C186" s="130"/>
      <c r="D186" s="120"/>
      <c r="E186" s="123">
        <v>9</v>
      </c>
      <c r="F186" s="140" t="s">
        <v>218</v>
      </c>
    </row>
    <row r="187" spans="1:6" ht="27.75" customHeight="1">
      <c r="A187" s="83" t="s">
        <v>247</v>
      </c>
      <c r="B187" s="126" t="s">
        <v>248</v>
      </c>
      <c r="C187" s="130"/>
      <c r="D187" s="120"/>
      <c r="E187" s="123">
        <v>10</v>
      </c>
      <c r="F187" s="140" t="s">
        <v>218</v>
      </c>
    </row>
    <row r="188" spans="1:6" ht="27.75" customHeight="1">
      <c r="A188" s="83" t="s">
        <v>247</v>
      </c>
      <c r="B188" s="126" t="s">
        <v>248</v>
      </c>
      <c r="C188" s="130"/>
      <c r="D188" s="120"/>
      <c r="E188" s="123">
        <v>10</v>
      </c>
      <c r="F188" s="140" t="s">
        <v>218</v>
      </c>
    </row>
    <row r="189" spans="1:6" ht="27.75" customHeight="1">
      <c r="A189" s="83" t="s">
        <v>247</v>
      </c>
      <c r="B189" s="126" t="s">
        <v>248</v>
      </c>
      <c r="C189" s="130"/>
      <c r="D189" s="120"/>
      <c r="E189" s="123">
        <v>10</v>
      </c>
      <c r="F189" s="140" t="s">
        <v>218</v>
      </c>
    </row>
    <row r="190" spans="1:6" ht="27.75" customHeight="1">
      <c r="A190" s="83" t="s">
        <v>247</v>
      </c>
      <c r="B190" s="126" t="s">
        <v>248</v>
      </c>
      <c r="C190" s="130"/>
      <c r="D190" s="120"/>
      <c r="E190" s="123">
        <v>10</v>
      </c>
      <c r="F190" s="140" t="s">
        <v>218</v>
      </c>
    </row>
    <row r="191" spans="1:6" ht="27.75" customHeight="1">
      <c r="A191" s="83" t="s">
        <v>247</v>
      </c>
      <c r="B191" s="126" t="s">
        <v>248</v>
      </c>
      <c r="C191" s="130"/>
      <c r="D191" s="120"/>
      <c r="E191" s="123">
        <v>12</v>
      </c>
      <c r="F191" s="140" t="s">
        <v>218</v>
      </c>
    </row>
    <row r="192" spans="1:6" ht="27.75" customHeight="1">
      <c r="A192" s="83" t="s">
        <v>247</v>
      </c>
      <c r="B192" s="126" t="s">
        <v>248</v>
      </c>
      <c r="C192" s="130"/>
      <c r="D192" s="120"/>
      <c r="E192" s="123">
        <v>15</v>
      </c>
      <c r="F192" s="140" t="s">
        <v>218</v>
      </c>
    </row>
    <row r="193" spans="1:6" ht="27.75" customHeight="1">
      <c r="A193" s="83" t="s">
        <v>247</v>
      </c>
      <c r="B193" s="126" t="s">
        <v>248</v>
      </c>
      <c r="C193" s="130"/>
      <c r="D193" s="120"/>
      <c r="E193" s="123">
        <v>15</v>
      </c>
      <c r="F193" s="140" t="s">
        <v>218</v>
      </c>
    </row>
    <row r="194" spans="1:6" ht="27.75" customHeight="1">
      <c r="A194" s="83" t="s">
        <v>247</v>
      </c>
      <c r="B194" s="126" t="s">
        <v>248</v>
      </c>
      <c r="C194" s="130"/>
      <c r="D194" s="120"/>
      <c r="E194" s="123">
        <v>20</v>
      </c>
      <c r="F194" s="140" t="s">
        <v>218</v>
      </c>
    </row>
    <row r="195" spans="1:6" ht="27.75" customHeight="1">
      <c r="A195" s="83" t="s">
        <v>247</v>
      </c>
      <c r="B195" s="126" t="s">
        <v>248</v>
      </c>
      <c r="C195" s="130"/>
      <c r="D195" s="120"/>
      <c r="E195" s="123">
        <v>25</v>
      </c>
      <c r="F195" s="140" t="s">
        <v>218</v>
      </c>
    </row>
    <row r="196" spans="1:6" ht="27.75" customHeight="1">
      <c r="A196" s="83" t="s">
        <v>247</v>
      </c>
      <c r="B196" s="126" t="s">
        <v>248</v>
      </c>
      <c r="C196" s="130"/>
      <c r="D196" s="120"/>
      <c r="E196" s="123">
        <v>25</v>
      </c>
      <c r="F196" s="140" t="s">
        <v>218</v>
      </c>
    </row>
    <row r="197" spans="1:6" ht="27.75" customHeight="1">
      <c r="A197" s="83" t="s">
        <v>247</v>
      </c>
      <c r="B197" s="126" t="s">
        <v>103</v>
      </c>
      <c r="C197" s="130"/>
      <c r="D197" s="120"/>
      <c r="E197" s="123">
        <v>600</v>
      </c>
      <c r="F197" s="140" t="s">
        <v>38</v>
      </c>
    </row>
    <row r="198" spans="1:6" ht="27.75" customHeight="1">
      <c r="A198" s="83" t="s">
        <v>247</v>
      </c>
      <c r="B198" s="126" t="s">
        <v>248</v>
      </c>
      <c r="C198" s="130"/>
      <c r="D198" s="120"/>
      <c r="E198" s="123">
        <v>700</v>
      </c>
      <c r="F198" s="140" t="s">
        <v>218</v>
      </c>
    </row>
    <row r="199" spans="1:6" ht="27.75" customHeight="1">
      <c r="A199" s="83" t="s">
        <v>247</v>
      </c>
      <c r="B199" s="126" t="s">
        <v>133</v>
      </c>
      <c r="C199" s="130"/>
      <c r="D199" s="120"/>
      <c r="E199" s="123">
        <v>1200</v>
      </c>
      <c r="F199" s="140" t="s">
        <v>38</v>
      </c>
    </row>
    <row r="200" spans="1:6" ht="27.75" customHeight="1">
      <c r="A200" s="83" t="s">
        <v>247</v>
      </c>
      <c r="B200" s="126" t="s">
        <v>156</v>
      </c>
      <c r="C200" s="130"/>
      <c r="D200" s="120"/>
      <c r="E200" s="123">
        <v>1200</v>
      </c>
      <c r="F200" s="140" t="s">
        <v>38</v>
      </c>
    </row>
    <row r="201" spans="1:6" ht="27.75" customHeight="1">
      <c r="A201" s="83" t="s">
        <v>247</v>
      </c>
      <c r="B201" s="126" t="s">
        <v>201</v>
      </c>
      <c r="C201" s="130"/>
      <c r="D201" s="120"/>
      <c r="E201" s="123">
        <v>1200</v>
      </c>
      <c r="F201" s="140" t="s">
        <v>38</v>
      </c>
    </row>
    <row r="202" spans="1:6" ht="27.75" customHeight="1">
      <c r="A202" s="83">
        <v>45380</v>
      </c>
      <c r="B202" s="126" t="s">
        <v>249</v>
      </c>
      <c r="C202" s="130"/>
      <c r="D202" s="120"/>
      <c r="E202" s="123">
        <v>1000</v>
      </c>
      <c r="F202" s="140" t="s">
        <v>218</v>
      </c>
    </row>
    <row r="203" spans="1:6" ht="27.75" customHeight="1">
      <c r="A203" s="83">
        <v>45383</v>
      </c>
      <c r="B203" s="126" t="s">
        <v>174</v>
      </c>
      <c r="C203" s="130"/>
      <c r="D203" s="120"/>
      <c r="E203" s="123">
        <v>1</v>
      </c>
      <c r="F203" s="140" t="s">
        <v>218</v>
      </c>
    </row>
    <row r="204" spans="1:6" ht="27.75" customHeight="1">
      <c r="A204" s="83">
        <v>45383</v>
      </c>
      <c r="B204" s="126" t="s">
        <v>90</v>
      </c>
      <c r="C204" s="130"/>
      <c r="D204" s="120"/>
      <c r="E204" s="123">
        <v>5</v>
      </c>
      <c r="F204" s="140" t="s">
        <v>218</v>
      </c>
    </row>
    <row r="205" spans="1:6" ht="27.75" customHeight="1">
      <c r="A205" s="83">
        <v>45383</v>
      </c>
      <c r="B205" s="126" t="s">
        <v>109</v>
      </c>
      <c r="C205" s="130"/>
      <c r="D205" s="120"/>
      <c r="E205" s="123">
        <v>100</v>
      </c>
      <c r="F205" s="140" t="s">
        <v>218</v>
      </c>
    </row>
    <row r="206" spans="1:6" ht="27.75" customHeight="1">
      <c r="A206" s="83">
        <v>45383</v>
      </c>
      <c r="B206" s="126" t="s">
        <v>114</v>
      </c>
      <c r="C206" s="130"/>
      <c r="D206" s="120"/>
      <c r="E206" s="123">
        <v>1000</v>
      </c>
      <c r="F206" s="140" t="s">
        <v>75</v>
      </c>
    </row>
    <row r="207" spans="1:6" ht="27.75" customHeight="1">
      <c r="A207" s="83">
        <v>45384</v>
      </c>
      <c r="B207" s="126" t="s">
        <v>163</v>
      </c>
      <c r="C207" s="130"/>
      <c r="D207" s="120"/>
      <c r="E207" s="123">
        <v>15000</v>
      </c>
      <c r="F207" s="140" t="s">
        <v>235</v>
      </c>
    </row>
    <row r="208" spans="1:6" ht="27.75" customHeight="1">
      <c r="A208" s="83">
        <v>45384</v>
      </c>
      <c r="B208" s="126" t="s">
        <v>214</v>
      </c>
      <c r="C208" s="130"/>
      <c r="D208" s="120"/>
      <c r="E208" s="123">
        <v>20000</v>
      </c>
      <c r="F208" s="140" t="s">
        <v>218</v>
      </c>
    </row>
    <row r="209" spans="1:6" ht="30" customHeight="1">
      <c r="A209" s="83">
        <v>45386</v>
      </c>
      <c r="B209" s="126" t="s">
        <v>50</v>
      </c>
      <c r="C209" s="130"/>
      <c r="D209" s="120"/>
      <c r="E209" s="123">
        <v>1000</v>
      </c>
      <c r="F209" s="140" t="s">
        <v>218</v>
      </c>
    </row>
    <row r="210" spans="1:6" ht="30" customHeight="1">
      <c r="A210" s="83">
        <v>45390</v>
      </c>
      <c r="B210" s="126" t="s">
        <v>90</v>
      </c>
      <c r="C210" s="130"/>
      <c r="D210" s="120"/>
      <c r="E210" s="123">
        <v>5</v>
      </c>
      <c r="F210" s="140" t="s">
        <v>218</v>
      </c>
    </row>
    <row r="211" spans="1:6" ht="30" customHeight="1">
      <c r="A211" s="83">
        <v>45390</v>
      </c>
      <c r="B211" s="126" t="s">
        <v>162</v>
      </c>
      <c r="C211" s="130"/>
      <c r="D211" s="120"/>
      <c r="E211" s="123">
        <v>1200</v>
      </c>
      <c r="F211" s="140" t="s">
        <v>38</v>
      </c>
    </row>
    <row r="212" spans="1:6" ht="30" customHeight="1">
      <c r="A212" s="83">
        <v>45390</v>
      </c>
      <c r="B212" s="126" t="s">
        <v>201</v>
      </c>
      <c r="C212" s="130"/>
      <c r="D212" s="120"/>
      <c r="E212" s="123">
        <v>1200</v>
      </c>
      <c r="F212" s="140" t="s">
        <v>38</v>
      </c>
    </row>
    <row r="213" spans="1:6" ht="27.75" customHeight="1">
      <c r="A213" s="83">
        <v>45392</v>
      </c>
      <c r="B213" s="126" t="s">
        <v>95</v>
      </c>
      <c r="C213" s="130"/>
      <c r="D213" s="120"/>
      <c r="E213" s="123">
        <v>200</v>
      </c>
      <c r="F213" s="140" t="s">
        <v>218</v>
      </c>
    </row>
    <row r="214" spans="1:6" ht="27.75" customHeight="1">
      <c r="A214" s="83">
        <v>45393</v>
      </c>
      <c r="B214" s="126" t="s">
        <v>183</v>
      </c>
      <c r="C214" s="130"/>
      <c r="D214" s="120"/>
      <c r="E214" s="123">
        <v>300</v>
      </c>
      <c r="F214" s="140" t="s">
        <v>218</v>
      </c>
    </row>
    <row r="215" spans="1:6" ht="27.75" customHeight="1">
      <c r="A215" s="83">
        <v>45393</v>
      </c>
      <c r="B215" s="120" t="s">
        <v>102</v>
      </c>
      <c r="C215" s="130"/>
      <c r="D215" s="120"/>
      <c r="E215" s="123">
        <v>1200</v>
      </c>
      <c r="F215" s="140" t="s">
        <v>38</v>
      </c>
    </row>
    <row r="216" spans="1:6" ht="27.75" customHeight="1">
      <c r="A216" s="83">
        <v>45393</v>
      </c>
      <c r="B216" s="126" t="s">
        <v>102</v>
      </c>
      <c r="C216" s="130"/>
      <c r="D216" s="120"/>
      <c r="E216" s="123">
        <v>1200</v>
      </c>
      <c r="F216" s="140" t="s">
        <v>38</v>
      </c>
    </row>
    <row r="217" spans="1:6" ht="27.75" customHeight="1">
      <c r="A217" s="83">
        <v>45393</v>
      </c>
      <c r="B217" s="62" t="s">
        <v>256</v>
      </c>
      <c r="C217" s="130"/>
      <c r="D217" s="120"/>
      <c r="E217" s="123">
        <v>7241.18</v>
      </c>
      <c r="F217" s="140" t="s">
        <v>218</v>
      </c>
    </row>
    <row r="218" spans="1:6" ht="27.75" customHeight="1">
      <c r="A218" s="83">
        <v>45393</v>
      </c>
      <c r="B218" s="62" t="s">
        <v>256</v>
      </c>
      <c r="C218" s="130"/>
      <c r="D218" s="120"/>
      <c r="E218" s="123">
        <f>35000-E217</f>
        <v>27758.82</v>
      </c>
      <c r="F218" s="140" t="s">
        <v>235</v>
      </c>
    </row>
    <row r="219" spans="1:6" ht="27.75" customHeight="1">
      <c r="A219" s="83">
        <v>45395</v>
      </c>
      <c r="B219" s="126" t="s">
        <v>259</v>
      </c>
      <c r="C219" s="130"/>
      <c r="D219" s="120"/>
      <c r="E219" s="123">
        <v>10</v>
      </c>
      <c r="F219" s="140" t="s">
        <v>235</v>
      </c>
    </row>
    <row r="220" spans="1:6" ht="27.75" customHeight="1">
      <c r="A220" s="83">
        <v>45396</v>
      </c>
      <c r="B220" s="126" t="s">
        <v>260</v>
      </c>
      <c r="C220" s="130"/>
      <c r="D220" s="120"/>
      <c r="E220" s="123">
        <v>1</v>
      </c>
      <c r="F220" s="140" t="s">
        <v>235</v>
      </c>
    </row>
    <row r="221" spans="1:6" ht="27.75" customHeight="1">
      <c r="A221" s="83">
        <v>45397</v>
      </c>
      <c r="B221" s="126" t="s">
        <v>90</v>
      </c>
      <c r="C221" s="130"/>
      <c r="D221" s="120"/>
      <c r="E221" s="123">
        <v>5</v>
      </c>
      <c r="F221" s="140" t="s">
        <v>235</v>
      </c>
    </row>
    <row r="222" spans="1:6" ht="27.75" customHeight="1">
      <c r="A222" s="83">
        <v>45398</v>
      </c>
      <c r="B222" s="126" t="s">
        <v>106</v>
      </c>
      <c r="C222" s="130"/>
      <c r="D222" s="120"/>
      <c r="E222" s="123">
        <v>1200</v>
      </c>
      <c r="F222" s="140" t="s">
        <v>38</v>
      </c>
    </row>
    <row r="223" spans="1:6" ht="27.75" customHeight="1">
      <c r="A223" s="83">
        <v>45399</v>
      </c>
      <c r="B223" s="126" t="s">
        <v>166</v>
      </c>
      <c r="C223" s="130"/>
      <c r="D223" s="120"/>
      <c r="E223" s="123">
        <v>1200</v>
      </c>
      <c r="F223" s="140" t="s">
        <v>38</v>
      </c>
    </row>
    <row r="224" spans="1:6" ht="27.75" customHeight="1">
      <c r="A224" s="83">
        <v>45400</v>
      </c>
      <c r="B224" s="126" t="s">
        <v>262</v>
      </c>
      <c r="C224" s="130"/>
      <c r="D224" s="120"/>
      <c r="E224" s="123">
        <v>94725.18</v>
      </c>
      <c r="F224" s="140" t="s">
        <v>235</v>
      </c>
    </row>
    <row r="225" spans="1:6" ht="27.75" customHeight="1">
      <c r="A225" s="83">
        <v>45400</v>
      </c>
      <c r="B225" s="126" t="s">
        <v>262</v>
      </c>
      <c r="C225" s="130"/>
      <c r="D225" s="120"/>
      <c r="E225" s="123">
        <f>100000-E224</f>
        <v>5274.820000000007</v>
      </c>
      <c r="F225" s="140" t="s">
        <v>38</v>
      </c>
    </row>
    <row r="226" spans="1:6" ht="27.75" customHeight="1">
      <c r="A226" s="83">
        <v>45401</v>
      </c>
      <c r="B226" s="126" t="s">
        <v>139</v>
      </c>
      <c r="C226" s="130"/>
      <c r="D226" s="120"/>
      <c r="E226" s="123">
        <v>18</v>
      </c>
      <c r="F226" s="140" t="s">
        <v>38</v>
      </c>
    </row>
    <row r="227" spans="1:6" ht="27.75" customHeight="1">
      <c r="A227" s="83"/>
      <c r="B227" s="126"/>
      <c r="C227" s="130"/>
      <c r="D227" s="120"/>
      <c r="E227" s="123"/>
      <c r="F227" s="98"/>
    </row>
    <row r="228" spans="1:6" ht="27.75" customHeight="1">
      <c r="A228" s="83"/>
      <c r="B228" s="47"/>
      <c r="C228" s="130"/>
      <c r="D228" s="120"/>
      <c r="E228" s="123"/>
      <c r="F228" s="140"/>
    </row>
    <row r="229" spans="1:6" ht="27.75" customHeight="1">
      <c r="A229" s="83"/>
      <c r="B229" s="126"/>
      <c r="C229" s="130"/>
      <c r="D229" s="120"/>
      <c r="E229" s="123"/>
      <c r="F229" s="98"/>
    </row>
    <row r="230" spans="1:6" ht="27.75" customHeight="1">
      <c r="A230" s="83"/>
      <c r="B230" s="126"/>
      <c r="C230" s="130"/>
      <c r="D230" s="120"/>
      <c r="E230" s="123"/>
      <c r="F230" s="98"/>
    </row>
    <row r="231" spans="1:6" ht="27.75" customHeight="1">
      <c r="A231" s="83"/>
      <c r="B231" s="126"/>
      <c r="C231" s="130"/>
      <c r="D231" s="120"/>
      <c r="E231" s="123"/>
      <c r="F231" s="140"/>
    </row>
    <row r="232" spans="1:6" ht="27.75" customHeight="1">
      <c r="A232" s="83"/>
      <c r="B232" s="126"/>
      <c r="C232" s="130"/>
      <c r="D232" s="120"/>
      <c r="E232" s="123"/>
      <c r="F232" s="140"/>
    </row>
    <row r="233" spans="1:6" ht="27.75" customHeight="1">
      <c r="A233" s="83"/>
      <c r="B233" s="126"/>
      <c r="C233" s="130"/>
      <c r="D233" s="120"/>
      <c r="E233" s="123"/>
      <c r="F233" s="98"/>
    </row>
    <row r="234" spans="1:6" ht="27.75" customHeight="1">
      <c r="A234" s="83"/>
      <c r="B234" s="126"/>
      <c r="C234" s="130"/>
      <c r="D234" s="120"/>
      <c r="E234" s="123"/>
      <c r="F234" s="140"/>
    </row>
    <row r="235" spans="1:6" ht="27.75" customHeight="1">
      <c r="A235" s="83"/>
      <c r="B235" s="126"/>
      <c r="C235" s="130"/>
      <c r="D235" s="120"/>
      <c r="E235" s="123"/>
      <c r="F235" s="98"/>
    </row>
    <row r="236" spans="1:6" ht="27.75" customHeight="1">
      <c r="A236" s="83"/>
      <c r="B236" s="126"/>
      <c r="C236" s="130"/>
      <c r="D236" s="120"/>
      <c r="E236" s="123"/>
      <c r="F236" s="140"/>
    </row>
    <row r="237" spans="1:6" ht="26.25" customHeight="1">
      <c r="A237" s="83"/>
      <c r="B237" s="126"/>
      <c r="C237" s="130"/>
      <c r="D237" s="120"/>
      <c r="E237" s="123"/>
      <c r="F237" s="140"/>
    </row>
    <row r="238" spans="1:6" ht="26.25" customHeight="1">
      <c r="A238" s="83"/>
      <c r="B238" s="126"/>
      <c r="C238" s="130"/>
      <c r="D238" s="120"/>
      <c r="E238" s="123"/>
      <c r="F238" s="98"/>
    </row>
    <row r="239" spans="1:6" ht="22.5" customHeight="1">
      <c r="A239" s="151"/>
      <c r="B239" s="126"/>
      <c r="C239" s="130"/>
      <c r="D239" s="120"/>
      <c r="E239" s="123"/>
      <c r="F239" s="140"/>
    </row>
    <row r="240" spans="1:6" ht="27.75" customHeight="1">
      <c r="A240" s="151"/>
      <c r="B240" s="126"/>
      <c r="C240" s="130"/>
      <c r="D240" s="120"/>
      <c r="E240" s="123"/>
      <c r="F240" s="98"/>
    </row>
    <row r="241" spans="1:6" ht="27.75" customHeight="1">
      <c r="A241" s="83"/>
      <c r="B241" s="126"/>
      <c r="C241" s="130"/>
      <c r="D241" s="120"/>
      <c r="E241" s="123"/>
      <c r="F241" s="98"/>
    </row>
    <row r="242" spans="1:6" ht="27.75" customHeight="1">
      <c r="A242" s="83"/>
      <c r="B242" s="126"/>
      <c r="C242" s="130"/>
      <c r="D242" s="120"/>
      <c r="E242" s="123"/>
      <c r="F242" s="140"/>
    </row>
    <row r="243" spans="1:6" ht="27.75" customHeight="1">
      <c r="A243" s="83"/>
      <c r="B243" s="126"/>
      <c r="C243" s="130"/>
      <c r="D243" s="120"/>
      <c r="E243" s="123"/>
      <c r="F243" s="98"/>
    </row>
    <row r="244" spans="1:6" ht="27.75" customHeight="1">
      <c r="A244" s="83"/>
      <c r="B244" s="126"/>
      <c r="C244" s="130"/>
      <c r="D244" s="120"/>
      <c r="E244" s="123"/>
      <c r="F244" s="140"/>
    </row>
    <row r="245" spans="1:6" ht="27.75" customHeight="1">
      <c r="A245" s="83"/>
      <c r="B245" s="126"/>
      <c r="C245" s="130"/>
      <c r="D245" s="120"/>
      <c r="E245" s="123"/>
      <c r="F245" s="140"/>
    </row>
    <row r="246" spans="1:6" ht="27.75" customHeight="1">
      <c r="A246" s="83"/>
      <c r="B246" s="126"/>
      <c r="C246" s="130"/>
      <c r="D246" s="120"/>
      <c r="E246" s="123"/>
      <c r="F246" s="140"/>
    </row>
    <row r="247" spans="1:6" ht="27.75" customHeight="1">
      <c r="A247" s="83"/>
      <c r="B247" s="126"/>
      <c r="C247" s="130"/>
      <c r="D247" s="120"/>
      <c r="E247" s="123"/>
      <c r="F247" s="140"/>
    </row>
    <row r="248" spans="1:6" ht="27.75" customHeight="1">
      <c r="A248" s="83"/>
      <c r="B248" s="126"/>
      <c r="C248" s="130"/>
      <c r="D248" s="120"/>
      <c r="E248" s="123"/>
      <c r="F248" s="140"/>
    </row>
    <row r="249" spans="1:6" ht="27.75" customHeight="1">
      <c r="A249" s="83"/>
      <c r="B249" s="126"/>
      <c r="C249" s="130"/>
      <c r="D249" s="120"/>
      <c r="E249" s="123"/>
      <c r="F249" s="98"/>
    </row>
    <row r="250" spans="1:6" ht="27.75" customHeight="1">
      <c r="A250" s="83"/>
      <c r="B250" s="126"/>
      <c r="C250" s="130"/>
      <c r="D250" s="120"/>
      <c r="E250" s="123"/>
      <c r="F250" s="140"/>
    </row>
    <row r="251" spans="1:6" ht="27.75" customHeight="1">
      <c r="A251" s="83"/>
      <c r="B251" s="47"/>
      <c r="C251" s="130"/>
      <c r="D251" s="120"/>
      <c r="E251" s="123"/>
      <c r="F251" s="140"/>
    </row>
    <row r="252" spans="1:6" ht="27.75" customHeight="1">
      <c r="A252" s="83"/>
      <c r="B252" s="126"/>
      <c r="C252" s="130"/>
      <c r="D252" s="120"/>
      <c r="E252" s="123"/>
      <c r="F252" s="140"/>
    </row>
    <row r="253" spans="1:6" ht="27.75" customHeight="1">
      <c r="A253" s="83"/>
      <c r="B253" s="126"/>
      <c r="C253" s="130"/>
      <c r="D253" s="120"/>
      <c r="E253" s="123"/>
      <c r="F253" s="140"/>
    </row>
    <row r="254" spans="1:6" ht="27.75" customHeight="1">
      <c r="A254" s="83"/>
      <c r="B254" s="126"/>
      <c r="C254" s="130"/>
      <c r="D254" s="120"/>
      <c r="E254" s="123"/>
      <c r="F254" s="140"/>
    </row>
    <row r="255" spans="1:6" ht="27.75" customHeight="1">
      <c r="A255" s="83"/>
      <c r="B255" s="126"/>
      <c r="C255" s="130"/>
      <c r="D255" s="120"/>
      <c r="E255" s="123"/>
      <c r="F255" s="140"/>
    </row>
    <row r="256" spans="1:6" ht="27.75" customHeight="1">
      <c r="A256" s="83"/>
      <c r="B256" s="126"/>
      <c r="C256" s="130"/>
      <c r="D256" s="120"/>
      <c r="E256" s="123"/>
      <c r="F256" s="98"/>
    </row>
    <row r="257" spans="1:6" ht="27.75" customHeight="1">
      <c r="A257" s="83"/>
      <c r="B257" s="126"/>
      <c r="C257" s="130"/>
      <c r="D257" s="120"/>
      <c r="E257" s="123"/>
      <c r="F257" s="140"/>
    </row>
    <row r="258" spans="1:6" ht="27.75" customHeight="1">
      <c r="A258" s="83"/>
      <c r="B258" s="47"/>
      <c r="C258" s="130"/>
      <c r="D258" s="120"/>
      <c r="E258" s="123"/>
      <c r="F258" s="140"/>
    </row>
    <row r="259" spans="1:6" ht="27.75" customHeight="1">
      <c r="A259" s="83"/>
      <c r="B259" s="126"/>
      <c r="C259" s="130"/>
      <c r="D259" s="120"/>
      <c r="E259" s="123"/>
      <c r="F259" s="140"/>
    </row>
    <row r="260" spans="1:6" ht="27.75" customHeight="1">
      <c r="A260" s="83"/>
      <c r="B260" s="126"/>
      <c r="C260" s="130"/>
      <c r="D260" s="120"/>
      <c r="E260" s="123"/>
      <c r="F260" s="30"/>
    </row>
    <row r="261" spans="1:6" ht="27.75" customHeight="1">
      <c r="A261" s="83"/>
      <c r="B261" s="126"/>
      <c r="C261" s="130"/>
      <c r="D261" s="120"/>
      <c r="E261" s="123"/>
      <c r="F261" s="140"/>
    </row>
    <row r="262" spans="1:6" ht="27.75" customHeight="1">
      <c r="A262" s="83"/>
      <c r="B262" s="126"/>
      <c r="C262" s="130"/>
      <c r="D262" s="120"/>
      <c r="E262" s="123"/>
      <c r="F262" s="140"/>
    </row>
    <row r="263" spans="1:6" ht="27.75" customHeight="1">
      <c r="A263" s="83"/>
      <c r="B263" s="126"/>
      <c r="C263" s="130"/>
      <c r="D263" s="120"/>
      <c r="E263" s="123"/>
      <c r="F263" s="140"/>
    </row>
    <row r="264" spans="1:6" ht="27.75" customHeight="1">
      <c r="A264" s="83"/>
      <c r="B264" s="126"/>
      <c r="C264" s="130"/>
      <c r="D264" s="120"/>
      <c r="E264" s="123"/>
      <c r="F264" s="140"/>
    </row>
    <row r="265" spans="1:6" ht="27.75" customHeight="1">
      <c r="A265" s="83"/>
      <c r="B265" s="126"/>
      <c r="C265" s="130"/>
      <c r="D265" s="120"/>
      <c r="E265" s="123"/>
      <c r="F265" s="140"/>
    </row>
    <row r="266" spans="1:6" ht="27.75" customHeight="1">
      <c r="A266" s="83"/>
      <c r="B266" s="126"/>
      <c r="C266" s="130"/>
      <c r="D266" s="120"/>
      <c r="E266" s="123"/>
      <c r="F266" s="140"/>
    </row>
    <row r="267" spans="1:6" ht="27.75" customHeight="1">
      <c r="A267" s="83"/>
      <c r="B267" s="126"/>
      <c r="C267" s="130"/>
      <c r="D267" s="120"/>
      <c r="E267" s="123"/>
      <c r="F267" s="140"/>
    </row>
    <row r="268" spans="1:6" ht="27.75" customHeight="1">
      <c r="A268" s="83"/>
      <c r="B268" s="126"/>
      <c r="C268" s="130"/>
      <c r="D268" s="120"/>
      <c r="E268" s="123"/>
      <c r="F268" s="140"/>
    </row>
    <row r="269" spans="1:6" ht="27.75" customHeight="1">
      <c r="A269" s="83"/>
      <c r="B269" s="126"/>
      <c r="C269" s="130"/>
      <c r="D269" s="120"/>
      <c r="E269" s="123"/>
      <c r="F269" s="30"/>
    </row>
    <row r="270" spans="1:6" ht="27.75" customHeight="1">
      <c r="A270" s="83"/>
      <c r="B270" s="126"/>
      <c r="C270" s="130"/>
      <c r="D270" s="120"/>
      <c r="E270" s="123"/>
      <c r="F270" s="98"/>
    </row>
    <row r="271" spans="1:6" ht="27.75" customHeight="1">
      <c r="A271" s="83"/>
      <c r="B271" s="126"/>
      <c r="C271" s="130"/>
      <c r="D271" s="120"/>
      <c r="E271" s="123"/>
      <c r="F271" s="140"/>
    </row>
    <row r="272" spans="1:6" ht="27.75" customHeight="1">
      <c r="A272" s="83"/>
      <c r="B272" s="126"/>
      <c r="C272" s="130"/>
      <c r="D272" s="120"/>
      <c r="E272" s="123"/>
      <c r="F272" s="140"/>
    </row>
    <row r="273" spans="1:6" ht="27.75" customHeight="1">
      <c r="A273" s="83"/>
      <c r="B273" s="126"/>
      <c r="C273" s="130"/>
      <c r="D273" s="120"/>
      <c r="E273" s="123"/>
      <c r="F273" s="140"/>
    </row>
    <row r="274" spans="1:6" ht="27.75" customHeight="1">
      <c r="A274" s="83"/>
      <c r="B274" s="126"/>
      <c r="C274" s="130"/>
      <c r="D274" s="120"/>
      <c r="E274" s="123"/>
      <c r="F274" s="98"/>
    </row>
    <row r="275" spans="1:6" ht="27.75" customHeight="1">
      <c r="A275" s="83"/>
      <c r="B275" s="126"/>
      <c r="C275" s="130"/>
      <c r="D275" s="120"/>
      <c r="E275" s="123"/>
      <c r="F275" s="140"/>
    </row>
    <row r="276" spans="1:6" ht="27.75" customHeight="1">
      <c r="A276" s="83"/>
      <c r="B276" s="126"/>
      <c r="C276" s="130"/>
      <c r="D276" s="120"/>
      <c r="E276" s="123"/>
      <c r="F276" s="140"/>
    </row>
    <row r="277" spans="1:6" ht="27.75" customHeight="1">
      <c r="A277" s="83"/>
      <c r="B277" s="126"/>
      <c r="C277" s="130"/>
      <c r="D277" s="120"/>
      <c r="E277" s="123"/>
      <c r="F277" s="140"/>
    </row>
    <row r="278" spans="1:6" ht="27.75" customHeight="1">
      <c r="A278" s="83"/>
      <c r="B278" s="126"/>
      <c r="C278" s="130"/>
      <c r="D278" s="120"/>
      <c r="E278" s="123"/>
      <c r="F278" s="140"/>
    </row>
    <row r="279" spans="1:6" ht="27.75" customHeight="1">
      <c r="A279" s="83"/>
      <c r="B279" s="126"/>
      <c r="C279" s="130"/>
      <c r="D279" s="120"/>
      <c r="E279" s="123"/>
      <c r="F279" s="30"/>
    </row>
    <row r="280" spans="1:6" ht="27.75" customHeight="1">
      <c r="A280" s="83"/>
      <c r="B280" s="126"/>
      <c r="C280" s="130"/>
      <c r="D280" s="120"/>
      <c r="E280" s="123"/>
      <c r="F280" s="140"/>
    </row>
    <row r="281" spans="1:6" ht="27.75" customHeight="1">
      <c r="A281" s="83"/>
      <c r="B281" s="126"/>
      <c r="C281" s="130"/>
      <c r="D281" s="120"/>
      <c r="E281" s="123"/>
      <c r="F281" s="98"/>
    </row>
    <row r="282" spans="1:6" ht="27.75" customHeight="1">
      <c r="A282" s="83"/>
      <c r="B282" s="126"/>
      <c r="C282" s="130"/>
      <c r="D282" s="120"/>
      <c r="E282" s="123"/>
      <c r="F282" s="140"/>
    </row>
    <row r="283" spans="1:6" ht="27.75" customHeight="1">
      <c r="A283" s="83"/>
      <c r="B283" s="126"/>
      <c r="C283" s="130"/>
      <c r="D283" s="120"/>
      <c r="E283" s="123"/>
      <c r="F283" s="98"/>
    </row>
    <row r="284" spans="1:6" ht="27.75" customHeight="1">
      <c r="A284" s="83"/>
      <c r="B284" s="126"/>
      <c r="C284" s="130"/>
      <c r="D284" s="120"/>
      <c r="E284" s="123"/>
      <c r="F284" s="140"/>
    </row>
    <row r="285" spans="1:6" ht="27.75" customHeight="1">
      <c r="A285" s="83"/>
      <c r="B285" s="126"/>
      <c r="C285" s="130"/>
      <c r="D285" s="120"/>
      <c r="E285" s="123"/>
      <c r="F285" s="140"/>
    </row>
    <row r="286" spans="1:6" ht="27.75" customHeight="1">
      <c r="A286" s="83"/>
      <c r="B286" s="126"/>
      <c r="C286" s="130"/>
      <c r="D286" s="120"/>
      <c r="E286" s="123"/>
      <c r="F286" s="140"/>
    </row>
    <row r="287" spans="1:6" ht="27.75" customHeight="1">
      <c r="A287" s="83"/>
      <c r="B287" s="47"/>
      <c r="C287" s="130"/>
      <c r="D287" s="120"/>
      <c r="E287" s="123"/>
      <c r="F287" s="140"/>
    </row>
    <row r="288" spans="1:6" ht="27.75" customHeight="1">
      <c r="A288" s="83"/>
      <c r="B288" s="126"/>
      <c r="C288" s="130"/>
      <c r="D288" s="120"/>
      <c r="E288" s="123"/>
      <c r="F288" s="140"/>
    </row>
    <row r="289" spans="1:6" ht="27.75" customHeight="1">
      <c r="A289" s="83"/>
      <c r="B289" s="126"/>
      <c r="C289" s="130"/>
      <c r="D289" s="120"/>
      <c r="E289" s="123"/>
      <c r="F289" s="140"/>
    </row>
    <row r="290" spans="1:6" ht="27.75" customHeight="1">
      <c r="A290" s="83"/>
      <c r="B290" s="126"/>
      <c r="C290" s="130"/>
      <c r="D290" s="120"/>
      <c r="E290" s="123"/>
      <c r="F290" s="30"/>
    </row>
    <row r="291" spans="1:6" ht="27.75" customHeight="1">
      <c r="A291" s="83"/>
      <c r="B291" s="126"/>
      <c r="C291" s="130"/>
      <c r="D291" s="120"/>
      <c r="E291" s="123"/>
      <c r="F291" s="98"/>
    </row>
    <row r="292" spans="1:6" ht="27.75" customHeight="1">
      <c r="A292" s="83"/>
      <c r="B292" s="126"/>
      <c r="C292" s="130"/>
      <c r="D292" s="120"/>
      <c r="E292" s="123"/>
      <c r="F292" s="98"/>
    </row>
    <row r="293" spans="1:6" ht="27.75" customHeight="1">
      <c r="A293" s="83"/>
      <c r="B293" s="126"/>
      <c r="C293" s="130"/>
      <c r="D293" s="120"/>
      <c r="E293" s="123"/>
      <c r="F293" s="140"/>
    </row>
    <row r="294" spans="1:6" ht="27.75" customHeight="1">
      <c r="A294" s="83"/>
      <c r="B294" s="126"/>
      <c r="C294" s="130"/>
      <c r="D294" s="120"/>
      <c r="E294" s="123"/>
      <c r="F294" s="140"/>
    </row>
    <row r="295" spans="1:6" ht="27.75" customHeight="1">
      <c r="A295" s="83"/>
      <c r="B295" s="126"/>
      <c r="C295" s="130"/>
      <c r="D295" s="120"/>
      <c r="E295" s="123"/>
      <c r="F295" s="140"/>
    </row>
    <row r="296" spans="1:6" ht="27.75" customHeight="1">
      <c r="A296" s="83"/>
      <c r="B296" s="126"/>
      <c r="C296" s="130"/>
      <c r="D296" s="120"/>
      <c r="E296" s="123"/>
      <c r="F296" s="140"/>
    </row>
    <row r="297" spans="1:6" ht="27.75" customHeight="1">
      <c r="A297" s="83"/>
      <c r="B297" s="126"/>
      <c r="C297" s="130"/>
      <c r="D297" s="120"/>
      <c r="E297" s="123"/>
      <c r="F297" s="140"/>
    </row>
    <row r="298" spans="1:6" ht="27.75" customHeight="1">
      <c r="A298" s="83"/>
      <c r="B298" s="126"/>
      <c r="C298" s="130"/>
      <c r="D298" s="120"/>
      <c r="E298" s="123"/>
      <c r="F298" s="140"/>
    </row>
    <row r="299" spans="1:6" ht="27.75" customHeight="1">
      <c r="A299" s="83"/>
      <c r="B299" s="126"/>
      <c r="C299" s="130"/>
      <c r="D299" s="120"/>
      <c r="E299" s="123"/>
      <c r="F299" s="140"/>
    </row>
    <row r="300" spans="1:6" ht="27.75" customHeight="1">
      <c r="A300" s="83"/>
      <c r="B300" s="126"/>
      <c r="C300" s="130"/>
      <c r="D300" s="120"/>
      <c r="E300" s="123"/>
      <c r="F300" s="140"/>
    </row>
    <row r="301" spans="1:6" ht="27.75" customHeight="1">
      <c r="A301" s="83"/>
      <c r="B301" s="126"/>
      <c r="C301" s="130"/>
      <c r="D301" s="120"/>
      <c r="E301" s="123"/>
      <c r="F301" s="140"/>
    </row>
    <row r="302" spans="1:6" ht="27.75" customHeight="1">
      <c r="A302" s="83"/>
      <c r="B302" s="126"/>
      <c r="C302" s="130"/>
      <c r="D302" s="120"/>
      <c r="E302" s="123"/>
      <c r="F302" s="140"/>
    </row>
    <row r="303" spans="1:6" ht="27.75" customHeight="1">
      <c r="A303" s="83"/>
      <c r="B303" s="126"/>
      <c r="C303" s="130"/>
      <c r="D303" s="120"/>
      <c r="E303" s="123"/>
      <c r="F303" s="140"/>
    </row>
    <row r="304" spans="1:6" ht="27.75" customHeight="1">
      <c r="A304" s="83"/>
      <c r="B304" s="126"/>
      <c r="C304" s="130"/>
      <c r="D304" s="120"/>
      <c r="E304" s="123"/>
      <c r="F304" s="140"/>
    </row>
    <row r="305" spans="1:6" ht="27.75" customHeight="1">
      <c r="A305" s="83"/>
      <c r="B305" s="126"/>
      <c r="C305" s="130"/>
      <c r="D305" s="120"/>
      <c r="E305" s="123"/>
      <c r="F305" s="140"/>
    </row>
    <row r="306" spans="1:6" ht="27.75" customHeight="1">
      <c r="A306" s="83"/>
      <c r="B306" s="126"/>
      <c r="C306" s="130"/>
      <c r="D306" s="120"/>
      <c r="E306" s="123"/>
      <c r="F306" s="140"/>
    </row>
    <row r="307" spans="1:6" ht="27.75" customHeight="1">
      <c r="A307" s="83"/>
      <c r="B307" s="126"/>
      <c r="C307" s="130"/>
      <c r="D307" s="120"/>
      <c r="E307" s="123"/>
      <c r="F307" s="140"/>
    </row>
    <row r="308" spans="1:6" ht="27.75" customHeight="1">
      <c r="A308" s="83"/>
      <c r="B308" s="126"/>
      <c r="C308" s="130"/>
      <c r="D308" s="120"/>
      <c r="E308" s="123"/>
      <c r="F308" s="140"/>
    </row>
    <row r="309" spans="1:6" ht="27.75" customHeight="1">
      <c r="A309" s="83"/>
      <c r="B309" s="126"/>
      <c r="C309" s="130"/>
      <c r="D309" s="120"/>
      <c r="E309" s="123"/>
      <c r="F309" s="140"/>
    </row>
    <row r="310" spans="1:6" ht="27.75" customHeight="1">
      <c r="A310" s="83"/>
      <c r="B310" s="126"/>
      <c r="C310" s="130"/>
      <c r="D310" s="120"/>
      <c r="E310" s="123"/>
      <c r="F310" s="140"/>
    </row>
    <row r="311" spans="1:6" ht="27.75" customHeight="1">
      <c r="A311" s="83"/>
      <c r="B311" s="126"/>
      <c r="C311" s="130"/>
      <c r="D311" s="120"/>
      <c r="E311" s="123"/>
      <c r="F311" s="140"/>
    </row>
    <row r="312" spans="1:6" ht="27.75" customHeight="1">
      <c r="A312" s="83"/>
      <c r="B312" s="126"/>
      <c r="C312" s="130"/>
      <c r="D312" s="120"/>
      <c r="E312" s="123"/>
      <c r="F312" s="140"/>
    </row>
    <row r="313" spans="1:6" ht="27.75" customHeight="1">
      <c r="A313" s="83"/>
      <c r="B313" s="126"/>
      <c r="C313" s="130"/>
      <c r="D313" s="120"/>
      <c r="E313" s="123"/>
      <c r="F313" s="98"/>
    </row>
    <row r="314" spans="1:6" ht="27.75" customHeight="1">
      <c r="A314" s="83"/>
      <c r="B314" s="126"/>
      <c r="C314" s="130"/>
      <c r="D314" s="120"/>
      <c r="E314" s="123"/>
      <c r="F314" s="98"/>
    </row>
    <row r="315" spans="1:6" ht="27.75" customHeight="1">
      <c r="A315" s="83"/>
      <c r="B315" s="126"/>
      <c r="C315" s="130"/>
      <c r="D315" s="120"/>
      <c r="E315" s="123"/>
      <c r="F315" s="98"/>
    </row>
    <row r="316" spans="1:6" ht="27.75" customHeight="1">
      <c r="A316" s="83"/>
      <c r="B316" s="126"/>
      <c r="C316" s="130"/>
      <c r="D316" s="120"/>
      <c r="E316" s="123"/>
      <c r="F316" s="98"/>
    </row>
    <row r="317" spans="1:6" ht="27.75" customHeight="1">
      <c r="A317" s="83"/>
      <c r="B317" s="126"/>
      <c r="C317" s="130"/>
      <c r="D317" s="120"/>
      <c r="E317" s="123"/>
      <c r="F317" s="98"/>
    </row>
    <row r="318" spans="1:6" ht="27.75" customHeight="1">
      <c r="A318" s="83"/>
      <c r="B318" s="126"/>
      <c r="C318" s="130"/>
      <c r="D318" s="120"/>
      <c r="E318" s="123"/>
      <c r="F318" s="98"/>
    </row>
    <row r="319" spans="1:6" ht="27.75" customHeight="1">
      <c r="A319" s="83"/>
      <c r="B319" s="47"/>
      <c r="C319" s="130"/>
      <c r="D319" s="120"/>
      <c r="E319" s="123"/>
      <c r="F319" s="98"/>
    </row>
    <row r="320" spans="1:6" ht="27.75" customHeight="1">
      <c r="A320" s="83"/>
      <c r="B320" s="126"/>
      <c r="C320" s="130"/>
      <c r="D320" s="120"/>
      <c r="E320" s="123"/>
      <c r="F320" s="98"/>
    </row>
    <row r="321" spans="1:6" ht="27.75" customHeight="1">
      <c r="A321" s="83"/>
      <c r="B321" s="126"/>
      <c r="C321" s="130"/>
      <c r="D321" s="120"/>
      <c r="E321" s="123"/>
      <c r="F321" s="98"/>
    </row>
    <row r="322" spans="1:6" ht="27.75" customHeight="1">
      <c r="A322" s="83"/>
      <c r="B322" s="126"/>
      <c r="C322" s="130"/>
      <c r="D322" s="120"/>
      <c r="E322" s="123"/>
      <c r="F322" s="98"/>
    </row>
    <row r="323" spans="1:6" ht="25.5" customHeight="1">
      <c r="A323" s="83"/>
      <c r="B323" s="126"/>
      <c r="C323" s="130"/>
      <c r="D323" s="120"/>
      <c r="E323" s="123"/>
      <c r="F323" s="98"/>
    </row>
    <row r="324" spans="1:6" ht="24" customHeight="1">
      <c r="A324" s="83"/>
      <c r="B324" s="126"/>
      <c r="C324" s="130"/>
      <c r="D324" s="120"/>
      <c r="E324" s="123"/>
      <c r="F324" s="98"/>
    </row>
    <row r="325" spans="1:6" ht="27.75" customHeight="1">
      <c r="A325" s="83"/>
      <c r="B325" s="126"/>
      <c r="C325" s="130"/>
      <c r="D325" s="120"/>
      <c r="E325" s="123"/>
      <c r="F325" s="98"/>
    </row>
    <row r="326" spans="1:6" ht="27.75" customHeight="1">
      <c r="A326" s="83"/>
      <c r="B326" s="126"/>
      <c r="C326" s="130"/>
      <c r="D326" s="120"/>
      <c r="E326" s="123"/>
      <c r="F326" s="98"/>
    </row>
    <row r="327" spans="1:6" ht="27.75" customHeight="1">
      <c r="A327" s="83"/>
      <c r="B327" s="126"/>
      <c r="C327" s="130"/>
      <c r="D327" s="120"/>
      <c r="E327" s="123"/>
      <c r="F327" s="98"/>
    </row>
    <row r="328" spans="1:6" ht="27.75" customHeight="1">
      <c r="A328" s="83"/>
      <c r="B328" s="15"/>
      <c r="C328" s="130"/>
      <c r="D328" s="120"/>
      <c r="E328" s="123"/>
      <c r="F328" s="98"/>
    </row>
    <row r="329" spans="1:6" ht="27.75" customHeight="1">
      <c r="A329" s="83"/>
      <c r="B329" s="15"/>
      <c r="C329" s="130"/>
      <c r="D329" s="120"/>
      <c r="E329" s="123"/>
      <c r="F329" s="98"/>
    </row>
    <row r="330" spans="1:6" ht="27.75" customHeight="1">
      <c r="A330" s="83"/>
      <c r="B330" s="15"/>
      <c r="C330" s="130"/>
      <c r="D330" s="120"/>
      <c r="E330" s="123"/>
      <c r="F330" s="98"/>
    </row>
    <row r="331" spans="1:6" ht="27.75" customHeight="1">
      <c r="A331" s="83"/>
      <c r="B331" s="47"/>
      <c r="C331" s="130"/>
      <c r="D331" s="120"/>
      <c r="E331" s="123"/>
      <c r="F331" s="98"/>
    </row>
    <row r="332" spans="1:6" ht="27.75" customHeight="1">
      <c r="A332" s="83"/>
      <c r="B332" s="126"/>
      <c r="C332" s="130"/>
      <c r="D332" s="120"/>
      <c r="E332" s="123"/>
      <c r="F332" s="98"/>
    </row>
    <row r="333" spans="1:6" ht="27.75" customHeight="1">
      <c r="A333" s="83"/>
      <c r="B333" s="126"/>
      <c r="C333" s="130"/>
      <c r="D333" s="120"/>
      <c r="E333" s="123"/>
      <c r="F333" s="98"/>
    </row>
    <row r="334" spans="1:6" ht="27.75" customHeight="1">
      <c r="A334" s="83"/>
      <c r="B334" s="126"/>
      <c r="C334" s="130"/>
      <c r="D334" s="120"/>
      <c r="E334" s="123"/>
      <c r="F334" s="98"/>
    </row>
    <row r="335" spans="1:6" ht="27.75" customHeight="1">
      <c r="A335" s="83"/>
      <c r="B335" s="126"/>
      <c r="C335" s="130"/>
      <c r="D335" s="120"/>
      <c r="E335" s="123"/>
      <c r="F335" s="98"/>
    </row>
    <row r="336" spans="1:6" ht="27.75" customHeight="1">
      <c r="A336" s="83"/>
      <c r="B336" s="126"/>
      <c r="C336" s="130"/>
      <c r="D336" s="120"/>
      <c r="E336" s="123"/>
      <c r="F336" s="98"/>
    </row>
    <row r="337" spans="1:6" ht="27.75" customHeight="1">
      <c r="A337" s="83"/>
      <c r="B337" s="126"/>
      <c r="C337" s="130"/>
      <c r="D337" s="120"/>
      <c r="E337" s="123"/>
      <c r="F337" s="98"/>
    </row>
    <row r="338" spans="1:6" ht="27" customHeight="1">
      <c r="A338" s="83"/>
      <c r="B338" s="126"/>
      <c r="C338" s="130"/>
      <c r="D338" s="120"/>
      <c r="E338" s="123"/>
      <c r="F338" s="98"/>
    </row>
    <row r="339" spans="1:6" ht="25.5" customHeight="1">
      <c r="A339" s="83"/>
      <c r="B339" s="126"/>
      <c r="C339" s="130"/>
      <c r="D339" s="120"/>
      <c r="E339" s="123"/>
      <c r="F339" s="98"/>
    </row>
    <row r="340" spans="1:6" ht="27.75" customHeight="1">
      <c r="A340" s="83"/>
      <c r="B340" s="131"/>
      <c r="C340" s="130"/>
      <c r="D340" s="120"/>
      <c r="E340" s="123"/>
      <c r="F340" s="98"/>
    </row>
    <row r="341" spans="1:6" ht="27.75" customHeight="1">
      <c r="A341" s="83"/>
      <c r="B341" s="47"/>
      <c r="C341" s="130"/>
      <c r="D341" s="120"/>
      <c r="E341" s="123"/>
      <c r="F341" s="98"/>
    </row>
    <row r="342" spans="1:6" ht="27.75" customHeight="1">
      <c r="A342" s="83"/>
      <c r="B342" s="126"/>
      <c r="C342" s="130"/>
      <c r="D342" s="120"/>
      <c r="E342" s="123"/>
      <c r="F342" s="98"/>
    </row>
    <row r="343" spans="1:6" ht="27.75" customHeight="1">
      <c r="A343" s="83"/>
      <c r="B343" s="126"/>
      <c r="C343" s="130"/>
      <c r="D343" s="120"/>
      <c r="E343" s="123"/>
      <c r="F343" s="98"/>
    </row>
    <row r="344" spans="1:6" ht="27.75" customHeight="1">
      <c r="A344" s="83"/>
      <c r="B344" s="47"/>
      <c r="C344" s="130"/>
      <c r="D344" s="120"/>
      <c r="E344" s="123"/>
      <c r="F344" s="140"/>
    </row>
    <row r="345" spans="1:6" ht="27.75" customHeight="1">
      <c r="A345" s="83"/>
      <c r="B345" s="126"/>
      <c r="C345" s="130"/>
      <c r="D345" s="120"/>
      <c r="E345" s="123"/>
      <c r="F345" s="98"/>
    </row>
    <row r="346" spans="1:6" ht="27.75" customHeight="1">
      <c r="A346" s="83"/>
      <c r="B346" s="126"/>
      <c r="C346" s="130"/>
      <c r="D346" s="120"/>
      <c r="E346" s="123"/>
      <c r="F346" s="98"/>
    </row>
    <row r="347" spans="1:6" ht="27.75" customHeight="1">
      <c r="A347" s="83"/>
      <c r="B347" s="126"/>
      <c r="C347" s="130"/>
      <c r="D347" s="120"/>
      <c r="E347" s="123"/>
      <c r="F347" s="98"/>
    </row>
    <row r="348" spans="1:6" ht="27.75" customHeight="1">
      <c r="A348" s="83"/>
      <c r="B348" s="126"/>
      <c r="C348" s="130"/>
      <c r="D348" s="120"/>
      <c r="E348" s="123"/>
      <c r="F348" s="98"/>
    </row>
    <row r="349" spans="1:6" ht="27.75" customHeight="1">
      <c r="A349" s="83"/>
      <c r="B349" s="126"/>
      <c r="C349" s="130"/>
      <c r="D349" s="120"/>
      <c r="E349" s="123"/>
      <c r="F349" s="98"/>
    </row>
    <row r="350" spans="1:6" ht="30.75" customHeight="1">
      <c r="A350" s="83"/>
      <c r="B350" s="126"/>
      <c r="C350" s="130"/>
      <c r="D350" s="120"/>
      <c r="E350" s="123"/>
      <c r="F350" s="98"/>
    </row>
    <row r="351" spans="1:6" ht="27.75" customHeight="1">
      <c r="A351" s="83"/>
      <c r="B351" s="126"/>
      <c r="C351" s="130"/>
      <c r="D351" s="120"/>
      <c r="E351" s="123"/>
      <c r="F351" s="98"/>
    </row>
    <row r="352" spans="1:6" ht="27.75" customHeight="1">
      <c r="A352" s="83"/>
      <c r="B352" s="126"/>
      <c r="C352" s="130"/>
      <c r="D352" s="120"/>
      <c r="E352" s="123"/>
      <c r="F352" s="98"/>
    </row>
    <row r="353" spans="1:6" ht="27.75" customHeight="1">
      <c r="A353" s="83"/>
      <c r="B353" s="126"/>
      <c r="C353" s="130"/>
      <c r="D353" s="120"/>
      <c r="E353" s="123"/>
      <c r="F353" s="98"/>
    </row>
    <row r="354" spans="1:6" ht="27.75" customHeight="1">
      <c r="A354" s="83"/>
      <c r="B354" s="126"/>
      <c r="C354" s="130"/>
      <c r="D354" s="120"/>
      <c r="E354" s="123"/>
      <c r="F354" s="98"/>
    </row>
    <row r="355" spans="1:6" ht="30" customHeight="1">
      <c r="A355" s="83"/>
      <c r="B355" s="126"/>
      <c r="C355" s="130"/>
      <c r="D355" s="120"/>
      <c r="E355" s="123"/>
      <c r="F355" s="98"/>
    </row>
    <row r="356" spans="1:6" ht="28.5" customHeight="1">
      <c r="A356" s="83"/>
      <c r="B356" s="126"/>
      <c r="C356" s="130"/>
      <c r="D356" s="120"/>
      <c r="E356" s="123"/>
      <c r="F356" s="98"/>
    </row>
    <row r="357" spans="1:6" ht="31.5" customHeight="1">
      <c r="A357" s="83"/>
      <c r="B357" s="126"/>
      <c r="C357" s="130"/>
      <c r="D357" s="120"/>
      <c r="E357" s="123"/>
      <c r="F357" s="98"/>
    </row>
    <row r="358" spans="1:6" ht="27.75" customHeight="1">
      <c r="A358" s="83"/>
      <c r="B358" s="126"/>
      <c r="C358" s="130"/>
      <c r="D358" s="120"/>
      <c r="E358" s="123"/>
      <c r="F358" s="98"/>
    </row>
    <row r="359" spans="1:6" ht="27.75" customHeight="1">
      <c r="A359" s="83"/>
      <c r="B359" s="126"/>
      <c r="C359" s="130"/>
      <c r="D359" s="120"/>
      <c r="E359" s="123"/>
      <c r="F359" s="98"/>
    </row>
    <row r="360" spans="1:6" ht="27.75" customHeight="1">
      <c r="A360" s="83"/>
      <c r="B360" s="126"/>
      <c r="C360" s="130"/>
      <c r="D360" s="120"/>
      <c r="E360" s="123"/>
      <c r="F360" s="98"/>
    </row>
    <row r="361" spans="1:6" ht="27.75" customHeight="1">
      <c r="A361" s="83"/>
      <c r="B361" s="126"/>
      <c r="C361" s="130"/>
      <c r="D361" s="120"/>
      <c r="E361" s="123"/>
      <c r="F361" s="98"/>
    </row>
    <row r="362" spans="1:6" ht="27.75" customHeight="1">
      <c r="A362" s="83"/>
      <c r="B362" s="126"/>
      <c r="C362" s="130"/>
      <c r="D362" s="120"/>
      <c r="E362" s="123"/>
      <c r="F362" s="98"/>
    </row>
    <row r="363" spans="1:6" ht="32.25" customHeight="1">
      <c r="A363" s="83"/>
      <c r="B363" s="126"/>
      <c r="C363" s="130"/>
      <c r="D363" s="120"/>
      <c r="E363" s="123"/>
      <c r="F363" s="98"/>
    </row>
    <row r="364" spans="1:6" ht="27.75" customHeight="1">
      <c r="A364" s="83"/>
      <c r="B364" s="126"/>
      <c r="C364" s="130"/>
      <c r="D364" s="120"/>
      <c r="E364" s="123"/>
      <c r="F364" s="98"/>
    </row>
    <row r="365" spans="1:6" ht="27.75" customHeight="1">
      <c r="A365" s="83"/>
      <c r="B365" s="126"/>
      <c r="C365" s="130"/>
      <c r="D365" s="120"/>
      <c r="E365" s="123"/>
      <c r="F365" s="98"/>
    </row>
    <row r="366" spans="1:6" ht="27.75" customHeight="1">
      <c r="A366" s="83"/>
      <c r="B366" s="126"/>
      <c r="C366" s="130"/>
      <c r="D366" s="120"/>
      <c r="E366" s="123"/>
      <c r="F366" s="98"/>
    </row>
    <row r="367" spans="1:6" ht="27.75" customHeight="1">
      <c r="A367" s="83"/>
      <c r="B367" s="126"/>
      <c r="C367" s="130"/>
      <c r="D367" s="120"/>
      <c r="E367" s="123"/>
      <c r="F367" s="98"/>
    </row>
    <row r="368" spans="1:6" ht="27.75" customHeight="1">
      <c r="A368" s="83"/>
      <c r="B368" s="126"/>
      <c r="C368" s="130"/>
      <c r="D368" s="120"/>
      <c r="E368" s="123"/>
      <c r="F368" s="98"/>
    </row>
    <row r="369" spans="1:6" ht="27.75" customHeight="1">
      <c r="A369" s="83"/>
      <c r="B369" s="126"/>
      <c r="C369" s="130"/>
      <c r="D369" s="120"/>
      <c r="E369" s="123"/>
      <c r="F369" s="98"/>
    </row>
    <row r="370" spans="1:6" ht="27.75" customHeight="1">
      <c r="A370" s="83"/>
      <c r="B370" s="126"/>
      <c r="C370" s="130"/>
      <c r="D370" s="120"/>
      <c r="E370" s="123"/>
      <c r="F370" s="98"/>
    </row>
    <row r="371" spans="1:6" ht="27.75" customHeight="1">
      <c r="A371" s="83"/>
      <c r="B371" s="126"/>
      <c r="C371" s="130"/>
      <c r="D371" s="120"/>
      <c r="E371" s="123"/>
      <c r="F371" s="98"/>
    </row>
    <row r="372" spans="1:6" ht="27.75" customHeight="1">
      <c r="A372" s="83"/>
      <c r="B372" s="126"/>
      <c r="C372" s="130"/>
      <c r="D372" s="120"/>
      <c r="E372" s="123"/>
      <c r="F372" s="98"/>
    </row>
    <row r="373" spans="1:6" ht="27.75" customHeight="1">
      <c r="A373" s="83"/>
      <c r="B373" s="126"/>
      <c r="C373" s="130"/>
      <c r="D373" s="120"/>
      <c r="E373" s="123"/>
      <c r="F373" s="98"/>
    </row>
    <row r="374" spans="1:6" ht="27.75" customHeight="1">
      <c r="A374" s="83"/>
      <c r="B374" s="126"/>
      <c r="C374" s="130"/>
      <c r="D374" s="120"/>
      <c r="E374" s="123"/>
      <c r="F374" s="98"/>
    </row>
    <row r="375" spans="1:6" ht="27.75" customHeight="1">
      <c r="A375" s="83"/>
      <c r="B375" s="126"/>
      <c r="C375" s="130"/>
      <c r="D375" s="120"/>
      <c r="E375" s="123"/>
      <c r="F375" s="98"/>
    </row>
    <row r="376" spans="1:6" ht="27.75" customHeight="1">
      <c r="A376" s="83"/>
      <c r="B376" s="126"/>
      <c r="C376" s="130"/>
      <c r="D376" s="120"/>
      <c r="E376" s="123"/>
      <c r="F376" s="98"/>
    </row>
    <row r="377" spans="1:6" ht="27.75" customHeight="1">
      <c r="A377" s="83"/>
      <c r="B377" s="126"/>
      <c r="C377" s="130"/>
      <c r="D377" s="120"/>
      <c r="E377" s="123"/>
      <c r="F377" s="98"/>
    </row>
    <row r="378" spans="1:6" ht="27.75" customHeight="1">
      <c r="A378" s="83"/>
      <c r="B378" s="126"/>
      <c r="C378" s="130"/>
      <c r="D378" s="120"/>
      <c r="E378" s="123"/>
      <c r="F378" s="98"/>
    </row>
    <row r="379" spans="1:6" ht="27.75" customHeight="1">
      <c r="A379" s="83"/>
      <c r="B379" s="126"/>
      <c r="C379" s="130"/>
      <c r="D379" s="120"/>
      <c r="E379" s="123"/>
      <c r="F379" s="98"/>
    </row>
    <row r="380" spans="1:6" ht="27.75" customHeight="1">
      <c r="A380" s="83"/>
      <c r="B380" s="126"/>
      <c r="C380" s="130"/>
      <c r="D380" s="120"/>
      <c r="E380" s="123"/>
      <c r="F380" s="140"/>
    </row>
    <row r="381" spans="1:6" ht="27.75" customHeight="1">
      <c r="A381" s="83"/>
      <c r="B381" s="126"/>
      <c r="C381" s="130"/>
      <c r="D381" s="120"/>
      <c r="E381" s="123"/>
      <c r="F381" s="98"/>
    </row>
    <row r="382" spans="1:6" ht="27.75" customHeight="1">
      <c r="A382" s="83"/>
      <c r="B382" s="126"/>
      <c r="C382" s="130"/>
      <c r="D382" s="120"/>
      <c r="E382" s="123"/>
      <c r="F382" s="98"/>
    </row>
    <row r="383" spans="1:6" ht="27.75" customHeight="1">
      <c r="A383" s="83"/>
      <c r="B383" s="126"/>
      <c r="C383" s="130"/>
      <c r="D383" s="120"/>
      <c r="E383" s="123"/>
      <c r="F383" s="98"/>
    </row>
    <row r="384" spans="1:6" ht="27.75" customHeight="1">
      <c r="A384" s="83"/>
      <c r="B384" s="126"/>
      <c r="C384" s="130"/>
      <c r="D384" s="120"/>
      <c r="E384" s="123"/>
      <c r="F384" s="98"/>
    </row>
    <row r="385" spans="1:6" ht="27.75" customHeight="1">
      <c r="A385" s="83"/>
      <c r="B385" s="126"/>
      <c r="C385" s="130"/>
      <c r="D385" s="120"/>
      <c r="E385" s="123"/>
      <c r="F385" s="98"/>
    </row>
    <row r="386" spans="1:6" ht="27.75" customHeight="1">
      <c r="A386" s="83"/>
      <c r="B386" s="126"/>
      <c r="C386" s="130"/>
      <c r="D386" s="120"/>
      <c r="E386" s="123"/>
      <c r="F386" s="98"/>
    </row>
    <row r="387" spans="1:6" ht="27.75" customHeight="1">
      <c r="A387" s="83"/>
      <c r="B387" s="126"/>
      <c r="C387" s="130"/>
      <c r="D387" s="120"/>
      <c r="E387" s="123"/>
      <c r="F387" s="98"/>
    </row>
    <row r="388" spans="1:6" ht="27.75" customHeight="1">
      <c r="A388" s="83"/>
      <c r="B388" s="126"/>
      <c r="C388" s="130"/>
      <c r="D388" s="120"/>
      <c r="E388" s="123"/>
      <c r="F388" s="98"/>
    </row>
    <row r="389" spans="1:6" ht="27.75" customHeight="1">
      <c r="A389" s="83"/>
      <c r="B389" s="126"/>
      <c r="C389" s="130"/>
      <c r="D389" s="120"/>
      <c r="E389" s="123"/>
      <c r="F389" s="98"/>
    </row>
    <row r="390" spans="1:6" ht="27.75" customHeight="1">
      <c r="A390" s="83"/>
      <c r="B390" s="126"/>
      <c r="C390" s="130"/>
      <c r="D390" s="120"/>
      <c r="E390" s="123"/>
      <c r="F390" s="98"/>
    </row>
    <row r="391" spans="1:6" ht="27.75" customHeight="1">
      <c r="A391" s="83"/>
      <c r="B391" s="126"/>
      <c r="C391" s="130"/>
      <c r="D391" s="120"/>
      <c r="E391" s="123"/>
      <c r="F391" s="98"/>
    </row>
    <row r="392" spans="1:6" ht="27.75" customHeight="1">
      <c r="A392" s="83"/>
      <c r="B392" s="126"/>
      <c r="C392" s="130"/>
      <c r="D392" s="120"/>
      <c r="E392" s="123"/>
      <c r="F392" s="98"/>
    </row>
    <row r="393" spans="1:6" ht="27.75" customHeight="1">
      <c r="A393" s="83"/>
      <c r="B393" s="126"/>
      <c r="C393" s="130"/>
      <c r="D393" s="120"/>
      <c r="E393" s="123"/>
      <c r="F393" s="98"/>
    </row>
    <row r="394" spans="1:6" ht="27.75" customHeight="1">
      <c r="A394" s="83"/>
      <c r="B394" s="126"/>
      <c r="C394" s="130"/>
      <c r="D394" s="120"/>
      <c r="E394" s="123"/>
      <c r="F394" s="98"/>
    </row>
    <row r="395" spans="1:6" ht="27.75" customHeight="1">
      <c r="A395" s="83"/>
      <c r="B395" s="126"/>
      <c r="C395" s="130"/>
      <c r="D395" s="120"/>
      <c r="E395" s="123"/>
      <c r="F395" s="98"/>
    </row>
    <row r="396" spans="1:6" ht="27.75" customHeight="1">
      <c r="A396" s="83"/>
      <c r="B396" s="126"/>
      <c r="C396" s="130"/>
      <c r="D396" s="120"/>
      <c r="E396" s="123"/>
      <c r="F396" s="98"/>
    </row>
    <row r="397" spans="1:6" ht="27.75" customHeight="1">
      <c r="A397" s="83"/>
      <c r="B397" s="126"/>
      <c r="C397" s="130"/>
      <c r="D397" s="120"/>
      <c r="E397" s="123"/>
      <c r="F397" s="98"/>
    </row>
    <row r="398" spans="1:6" ht="27.75" customHeight="1">
      <c r="A398" s="83"/>
      <c r="B398" s="126"/>
      <c r="C398" s="130"/>
      <c r="D398" s="120"/>
      <c r="E398" s="123"/>
      <c r="F398" s="98"/>
    </row>
    <row r="399" spans="1:6" ht="27.75" customHeight="1">
      <c r="A399" s="83"/>
      <c r="B399" s="126"/>
      <c r="C399" s="130"/>
      <c r="D399" s="120"/>
      <c r="E399" s="123"/>
      <c r="F399" s="98"/>
    </row>
    <row r="400" spans="1:6" ht="27.75" customHeight="1">
      <c r="A400" s="83"/>
      <c r="B400" s="126"/>
      <c r="C400" s="130"/>
      <c r="D400" s="120"/>
      <c r="E400" s="123"/>
      <c r="F400" s="98"/>
    </row>
    <row r="401" spans="1:6" ht="27.75" customHeight="1">
      <c r="A401" s="83"/>
      <c r="B401" s="126"/>
      <c r="C401" s="130"/>
      <c r="D401" s="120"/>
      <c r="E401" s="123"/>
      <c r="F401" s="140"/>
    </row>
    <row r="402" spans="1:6" ht="27.75" customHeight="1">
      <c r="A402" s="83"/>
      <c r="B402" s="126"/>
      <c r="C402" s="130"/>
      <c r="D402" s="120"/>
      <c r="E402" s="123"/>
      <c r="F402" s="98"/>
    </row>
    <row r="403" spans="1:6" ht="27.75" customHeight="1">
      <c r="A403" s="83"/>
      <c r="B403" s="126"/>
      <c r="C403" s="130"/>
      <c r="D403" s="120"/>
      <c r="E403" s="123"/>
      <c r="F403" s="98"/>
    </row>
    <row r="404" spans="1:6" ht="27.75" customHeight="1">
      <c r="A404" s="83"/>
      <c r="B404" s="126"/>
      <c r="C404" s="130"/>
      <c r="D404" s="120"/>
      <c r="E404" s="123"/>
      <c r="F404" s="98"/>
    </row>
    <row r="405" spans="1:6" ht="27.75" customHeight="1">
      <c r="A405" s="83"/>
      <c r="B405" s="15"/>
      <c r="C405" s="130"/>
      <c r="D405" s="120"/>
      <c r="E405" s="123"/>
      <c r="F405" s="98"/>
    </row>
    <row r="406" spans="1:6" ht="27.75" customHeight="1">
      <c r="A406" s="83"/>
      <c r="B406" s="126"/>
      <c r="C406" s="130"/>
      <c r="D406" s="120"/>
      <c r="E406" s="123"/>
      <c r="F406" s="98"/>
    </row>
    <row r="407" spans="1:6" ht="27.75" customHeight="1">
      <c r="A407" s="83"/>
      <c r="B407" s="120"/>
      <c r="C407" s="131"/>
      <c r="D407" s="124"/>
      <c r="E407" s="123"/>
      <c r="F407" s="98"/>
    </row>
    <row r="408" spans="1:6" ht="27.75" customHeight="1">
      <c r="A408" s="83"/>
      <c r="B408" s="120"/>
      <c r="C408" s="15"/>
      <c r="D408" s="122"/>
      <c r="E408" s="123"/>
      <c r="F408" s="98"/>
    </row>
    <row r="409" spans="1:6" ht="27.75" customHeight="1">
      <c r="A409" s="83"/>
      <c r="B409" s="120"/>
      <c r="C409" s="15"/>
      <c r="D409" s="122"/>
      <c r="E409" s="123"/>
      <c r="F409" s="140"/>
    </row>
    <row r="410" spans="1:6" ht="27.75" customHeight="1">
      <c r="A410" s="83"/>
      <c r="B410" s="120"/>
      <c r="C410" s="15"/>
      <c r="D410" s="122"/>
      <c r="E410" s="123"/>
      <c r="F410" s="140"/>
    </row>
    <row r="411" spans="1:6" ht="27.75" customHeight="1">
      <c r="A411" s="83"/>
      <c r="B411" s="126"/>
      <c r="C411" s="15"/>
      <c r="D411" s="122"/>
      <c r="E411" s="123"/>
      <c r="F411" s="140"/>
    </row>
    <row r="412" spans="1:6" ht="27.75" customHeight="1">
      <c r="A412" s="83"/>
      <c r="B412" s="47"/>
      <c r="C412" s="130"/>
      <c r="D412" s="120"/>
      <c r="E412" s="123"/>
      <c r="F412" s="140"/>
    </row>
    <row r="413" spans="1:6" ht="27.75" customHeight="1">
      <c r="A413" s="83"/>
      <c r="B413" s="120"/>
      <c r="C413" s="15"/>
      <c r="D413" s="122"/>
      <c r="E413" s="123"/>
      <c r="F413" s="140"/>
    </row>
    <row r="414" spans="1:6" ht="27.75" customHeight="1">
      <c r="A414" s="83"/>
      <c r="B414" s="126"/>
      <c r="C414" s="15"/>
      <c r="D414" s="122"/>
      <c r="E414" s="123"/>
      <c r="F414" s="140"/>
    </row>
    <row r="415" spans="1:6" ht="27.75" customHeight="1">
      <c r="A415" s="83"/>
      <c r="B415" s="126"/>
      <c r="C415" s="15"/>
      <c r="D415" s="122"/>
      <c r="E415" s="123"/>
      <c r="F415" s="140"/>
    </row>
    <row r="416" spans="1:6" ht="27.75" customHeight="1">
      <c r="A416" s="83"/>
      <c r="B416" s="126"/>
      <c r="C416" s="15"/>
      <c r="D416" s="122"/>
      <c r="E416" s="123"/>
      <c r="F416" s="140"/>
    </row>
    <row r="417" spans="1:6" ht="27.75" customHeight="1">
      <c r="A417" s="83"/>
      <c r="B417" s="120"/>
      <c r="C417" s="15"/>
      <c r="D417" s="122"/>
      <c r="E417" s="123"/>
      <c r="F417" s="140"/>
    </row>
    <row r="418" spans="1:6" ht="27.75" customHeight="1">
      <c r="A418" s="83"/>
      <c r="B418" s="120"/>
      <c r="C418" s="15"/>
      <c r="D418" s="122"/>
      <c r="E418" s="123"/>
      <c r="F418" s="140"/>
    </row>
    <row r="419" spans="1:6" ht="27.75" customHeight="1">
      <c r="A419" s="83"/>
      <c r="B419" s="126"/>
      <c r="C419" s="15"/>
      <c r="D419" s="122"/>
      <c r="E419" s="123"/>
      <c r="F419" s="140"/>
    </row>
    <row r="420" spans="1:6" ht="27.75" customHeight="1">
      <c r="A420" s="83"/>
      <c r="B420" s="126"/>
      <c r="C420" s="15"/>
      <c r="D420" s="122"/>
      <c r="E420" s="123"/>
      <c r="F420" s="98"/>
    </row>
    <row r="421" spans="1:6" ht="27.75" customHeight="1">
      <c r="A421" s="83"/>
      <c r="B421" s="126"/>
      <c r="C421" s="15"/>
      <c r="D421" s="122"/>
      <c r="E421" s="123"/>
      <c r="F421" s="98"/>
    </row>
    <row r="422" spans="1:6" ht="27.75" customHeight="1">
      <c r="A422" s="83"/>
      <c r="B422" s="126"/>
      <c r="C422" s="15"/>
      <c r="D422" s="122"/>
      <c r="E422" s="123"/>
      <c r="F422" s="98"/>
    </row>
    <row r="423" spans="1:6" ht="27.75" customHeight="1">
      <c r="A423" s="83"/>
      <c r="B423" s="126"/>
      <c r="C423" s="15"/>
      <c r="D423" s="122"/>
      <c r="E423" s="123"/>
      <c r="F423" s="98"/>
    </row>
    <row r="424" spans="1:6" ht="27.75" customHeight="1">
      <c r="A424" s="83"/>
      <c r="B424" s="126"/>
      <c r="C424" s="15"/>
      <c r="D424" s="122"/>
      <c r="E424" s="123"/>
      <c r="F424" s="98"/>
    </row>
    <row r="425" spans="1:6" ht="27.75" customHeight="1">
      <c r="A425" s="83"/>
      <c r="B425" s="126"/>
      <c r="C425" s="15"/>
      <c r="D425" s="122"/>
      <c r="E425" s="123"/>
      <c r="F425" s="98"/>
    </row>
    <row r="426" spans="1:6" ht="25.5" customHeight="1">
      <c r="A426" s="83"/>
      <c r="B426" s="126"/>
      <c r="C426" s="15"/>
      <c r="D426" s="122"/>
      <c r="E426" s="123"/>
      <c r="F426" s="98"/>
    </row>
    <row r="427" spans="1:6" ht="27.75" customHeight="1">
      <c r="A427" s="83"/>
      <c r="B427" s="126"/>
      <c r="C427" s="15"/>
      <c r="D427" s="122"/>
      <c r="E427" s="123"/>
      <c r="F427" s="98"/>
    </row>
    <row r="428" spans="1:6" ht="27.75" customHeight="1">
      <c r="A428" s="83"/>
      <c r="B428" s="126"/>
      <c r="C428" s="15"/>
      <c r="D428" s="122"/>
      <c r="E428" s="123"/>
      <c r="F428" s="98"/>
    </row>
    <row r="429" spans="1:6" ht="27.75" customHeight="1">
      <c r="A429" s="83"/>
      <c r="B429" s="126"/>
      <c r="C429" s="15"/>
      <c r="D429" s="122"/>
      <c r="E429" s="123"/>
      <c r="F429" s="98"/>
    </row>
    <row r="430" spans="1:6" ht="27.75" customHeight="1">
      <c r="A430" s="83"/>
      <c r="B430" s="126"/>
      <c r="C430" s="15"/>
      <c r="D430" s="122"/>
      <c r="E430" s="123"/>
      <c r="F430" s="140"/>
    </row>
    <row r="431" spans="1:6" ht="27.75" customHeight="1">
      <c r="A431" s="83"/>
      <c r="B431" s="120"/>
      <c r="C431" s="15"/>
      <c r="D431" s="122"/>
      <c r="E431" s="123"/>
      <c r="F431" s="140"/>
    </row>
    <row r="432" spans="1:6" ht="27.75" customHeight="1">
      <c r="A432" s="83"/>
      <c r="B432" s="120"/>
      <c r="C432" s="15"/>
      <c r="D432" s="122"/>
      <c r="E432" s="123"/>
      <c r="F432" s="98"/>
    </row>
    <row r="433" spans="1:6" ht="27.75" customHeight="1">
      <c r="A433" s="83"/>
      <c r="B433" s="120"/>
      <c r="C433" s="15"/>
      <c r="D433" s="122"/>
      <c r="E433" s="123"/>
      <c r="F433" s="98"/>
    </row>
    <row r="434" spans="1:6" ht="27.75" customHeight="1">
      <c r="A434" s="83"/>
      <c r="B434" s="126"/>
      <c r="C434" s="15"/>
      <c r="D434" s="122"/>
      <c r="E434" s="123"/>
      <c r="F434" s="98"/>
    </row>
    <row r="435" spans="1:6" ht="27.75" customHeight="1">
      <c r="A435" s="83"/>
      <c r="B435" s="126"/>
      <c r="C435" s="15"/>
      <c r="D435" s="122"/>
      <c r="E435" s="123"/>
      <c r="F435" s="98"/>
    </row>
    <row r="436" spans="1:6" ht="27.75" customHeight="1">
      <c r="A436" s="83"/>
      <c r="B436" s="126"/>
      <c r="C436" s="15"/>
      <c r="D436" s="122"/>
      <c r="E436" s="123"/>
      <c r="F436" s="98"/>
    </row>
    <row r="437" spans="1:6" ht="27.75" customHeight="1">
      <c r="A437" s="83"/>
      <c r="B437" s="126"/>
      <c r="C437" s="15"/>
      <c r="D437" s="122"/>
      <c r="E437" s="123"/>
      <c r="F437" s="98"/>
    </row>
    <row r="438" spans="1:6" ht="27.75" customHeight="1">
      <c r="A438" s="83"/>
      <c r="B438" s="126"/>
      <c r="C438" s="15"/>
      <c r="D438" s="122"/>
      <c r="E438" s="123"/>
      <c r="F438" s="98"/>
    </row>
    <row r="439" spans="1:6" ht="27.75" customHeight="1">
      <c r="A439" s="83"/>
      <c r="B439" s="126"/>
      <c r="C439" s="15"/>
      <c r="D439" s="122"/>
      <c r="E439" s="123"/>
      <c r="F439" s="98"/>
    </row>
    <row r="440" spans="1:6" ht="27.75" customHeight="1">
      <c r="A440" s="83"/>
      <c r="B440" s="126"/>
      <c r="C440" s="15"/>
      <c r="D440" s="122"/>
      <c r="E440" s="123"/>
      <c r="F440" s="98"/>
    </row>
    <row r="441" spans="1:6" ht="27.75" customHeight="1">
      <c r="A441" s="83"/>
      <c r="B441" s="126"/>
      <c r="C441" s="15"/>
      <c r="D441" s="122"/>
      <c r="E441" s="123"/>
      <c r="F441" s="98"/>
    </row>
    <row r="442" spans="1:6" ht="27.75" customHeight="1">
      <c r="A442" s="83"/>
      <c r="B442" s="126"/>
      <c r="C442" s="15"/>
      <c r="D442" s="122"/>
      <c r="E442" s="123"/>
      <c r="F442" s="98"/>
    </row>
    <row r="443" spans="1:6" ht="27.75" customHeight="1">
      <c r="A443" s="83"/>
      <c r="B443" s="126"/>
      <c r="C443" s="15"/>
      <c r="D443" s="122"/>
      <c r="E443" s="123"/>
      <c r="F443" s="98"/>
    </row>
    <row r="444" spans="1:6" ht="27.75" customHeight="1">
      <c r="A444" s="83"/>
      <c r="B444" s="126"/>
      <c r="C444" s="15"/>
      <c r="D444" s="122"/>
      <c r="E444" s="123"/>
      <c r="F444" s="98"/>
    </row>
    <row r="445" spans="1:6" ht="27.75" customHeight="1">
      <c r="A445" s="83"/>
      <c r="B445" s="47"/>
      <c r="C445" s="15"/>
      <c r="D445" s="122"/>
      <c r="E445" s="123"/>
      <c r="F445" s="98"/>
    </row>
    <row r="446" spans="1:6" ht="27.75" customHeight="1">
      <c r="A446" s="83"/>
      <c r="B446" s="126"/>
      <c r="C446" s="15"/>
      <c r="D446" s="122"/>
      <c r="E446" s="123"/>
      <c r="F446" s="98"/>
    </row>
    <row r="447" spans="1:6" ht="27.75" customHeight="1">
      <c r="A447" s="83"/>
      <c r="B447" s="126"/>
      <c r="C447" s="15"/>
      <c r="D447" s="122"/>
      <c r="E447" s="123"/>
      <c r="F447" s="98"/>
    </row>
    <row r="448" spans="1:6" ht="27.75" customHeight="1">
      <c r="A448" s="83"/>
      <c r="B448" s="126"/>
      <c r="C448" s="15"/>
      <c r="D448" s="122"/>
      <c r="E448" s="123"/>
      <c r="F448" s="98"/>
    </row>
    <row r="449" spans="1:6" ht="27.75" customHeight="1">
      <c r="A449" s="83"/>
      <c r="B449" s="126"/>
      <c r="C449" s="15"/>
      <c r="D449" s="122"/>
      <c r="E449" s="123"/>
      <c r="F449" s="98"/>
    </row>
    <row r="450" spans="1:6" ht="27.75" customHeight="1">
      <c r="A450" s="83"/>
      <c r="B450" s="126"/>
      <c r="C450" s="15"/>
      <c r="D450" s="122"/>
      <c r="E450" s="123"/>
      <c r="F450" s="98"/>
    </row>
    <row r="451" spans="1:6" ht="27.75" customHeight="1">
      <c r="A451" s="83"/>
      <c r="B451" s="126"/>
      <c r="C451" s="15"/>
      <c r="D451" s="122"/>
      <c r="E451" s="123"/>
      <c r="F451" s="98"/>
    </row>
    <row r="452" spans="1:6" ht="27.75" customHeight="1">
      <c r="A452" s="83"/>
      <c r="B452" s="126"/>
      <c r="C452" s="15"/>
      <c r="D452" s="122"/>
      <c r="E452" s="123"/>
      <c r="F452" s="98"/>
    </row>
    <row r="453" spans="1:6" ht="27.75" customHeight="1">
      <c r="A453" s="83"/>
      <c r="B453" s="126"/>
      <c r="C453" s="15"/>
      <c r="D453" s="122"/>
      <c r="E453" s="123"/>
      <c r="F453" s="98"/>
    </row>
    <row r="454" spans="1:6" ht="27.75" customHeight="1">
      <c r="A454" s="83"/>
      <c r="B454" s="126"/>
      <c r="C454" s="15"/>
      <c r="D454" s="122"/>
      <c r="E454" s="123"/>
      <c r="F454" s="98"/>
    </row>
    <row r="455" spans="1:6" ht="27.75" customHeight="1">
      <c r="A455" s="83"/>
      <c r="B455" s="126"/>
      <c r="C455" s="15"/>
      <c r="D455" s="122"/>
      <c r="E455" s="123"/>
      <c r="F455" s="98"/>
    </row>
    <row r="456" spans="1:6" ht="27.75" customHeight="1">
      <c r="A456" s="83"/>
      <c r="B456" s="126"/>
      <c r="C456" s="15"/>
      <c r="D456" s="122"/>
      <c r="E456" s="123"/>
      <c r="F456" s="98"/>
    </row>
    <row r="457" spans="1:6" ht="27.75" customHeight="1">
      <c r="A457" s="83"/>
      <c r="B457" s="126"/>
      <c r="C457" s="15"/>
      <c r="D457" s="122"/>
      <c r="E457" s="123"/>
      <c r="F457" s="98"/>
    </row>
    <row r="458" spans="1:6" ht="27.75" customHeight="1">
      <c r="A458" s="83"/>
      <c r="B458" s="126"/>
      <c r="C458" s="15"/>
      <c r="D458" s="122"/>
      <c r="E458" s="123"/>
      <c r="F458" s="98"/>
    </row>
    <row r="459" spans="1:6" ht="27.75" customHeight="1">
      <c r="A459" s="83"/>
      <c r="B459" s="120"/>
      <c r="C459" s="15"/>
      <c r="D459" s="122"/>
      <c r="E459" s="123"/>
      <c r="F459" s="98"/>
    </row>
    <row r="460" spans="1:6" ht="27.75" customHeight="1">
      <c r="A460" s="83"/>
      <c r="B460" s="126"/>
      <c r="C460" s="15"/>
      <c r="D460" s="122"/>
      <c r="E460" s="123"/>
      <c r="F460" s="98"/>
    </row>
    <row r="461" spans="1:6" ht="27.75" customHeight="1">
      <c r="A461" s="83"/>
      <c r="B461" s="126"/>
      <c r="C461" s="15"/>
      <c r="D461" s="122"/>
      <c r="E461" s="123"/>
      <c r="F461" s="98"/>
    </row>
    <row r="462" spans="1:6" ht="27.75" customHeight="1">
      <c r="A462" s="83"/>
      <c r="B462" s="120"/>
      <c r="C462" s="15"/>
      <c r="D462" s="122"/>
      <c r="E462" s="123"/>
      <c r="F462" s="98"/>
    </row>
    <row r="463" spans="1:6" ht="27.75" customHeight="1">
      <c r="A463" s="83"/>
      <c r="B463" s="120"/>
      <c r="C463" s="15"/>
      <c r="D463" s="122"/>
      <c r="E463" s="123"/>
      <c r="F463" s="98"/>
    </row>
    <row r="464" spans="1:6" ht="27.75" customHeight="1">
      <c r="A464" s="83"/>
      <c r="B464" s="126"/>
      <c r="C464" s="15"/>
      <c r="D464" s="122"/>
      <c r="E464" s="123"/>
      <c r="F464" s="98"/>
    </row>
    <row r="465" spans="1:6" ht="27.75" customHeight="1">
      <c r="A465" s="83"/>
      <c r="B465" s="126"/>
      <c r="C465" s="15"/>
      <c r="D465" s="122"/>
      <c r="E465" s="123"/>
      <c r="F465" s="98"/>
    </row>
    <row r="466" spans="1:6" ht="27.75" customHeight="1">
      <c r="A466" s="83"/>
      <c r="B466" s="126"/>
      <c r="C466" s="15"/>
      <c r="D466" s="122"/>
      <c r="E466" s="123"/>
      <c r="F466" s="98"/>
    </row>
    <row r="467" spans="1:6" ht="27.75" customHeight="1">
      <c r="A467" s="83"/>
      <c r="B467" s="120"/>
      <c r="C467" s="15"/>
      <c r="D467" s="122"/>
      <c r="E467" s="123"/>
      <c r="F467" s="98"/>
    </row>
    <row r="468" spans="1:6" ht="30" customHeight="1">
      <c r="A468" s="83"/>
      <c r="B468" s="120"/>
      <c r="C468" s="15"/>
      <c r="D468" s="122"/>
      <c r="E468" s="123"/>
      <c r="F468" s="98"/>
    </row>
    <row r="469" spans="1:6" ht="27.75" customHeight="1">
      <c r="A469" s="83"/>
      <c r="B469" s="47"/>
      <c r="C469" s="15"/>
      <c r="D469" s="122"/>
      <c r="E469" s="123"/>
      <c r="F469" s="140"/>
    </row>
    <row r="470" spans="1:6" ht="31.5" customHeight="1">
      <c r="A470" s="83"/>
      <c r="B470" s="126"/>
      <c r="C470" s="15"/>
      <c r="D470" s="122"/>
      <c r="E470" s="123"/>
      <c r="F470" s="98"/>
    </row>
    <row r="471" spans="1:6" ht="31.5" customHeight="1">
      <c r="A471" s="83"/>
      <c r="B471" s="126"/>
      <c r="C471" s="15"/>
      <c r="D471" s="122"/>
      <c r="E471" s="123"/>
      <c r="F471" s="98"/>
    </row>
    <row r="472" spans="1:6" ht="31.5" customHeight="1">
      <c r="A472" s="83"/>
      <c r="B472" s="126"/>
      <c r="C472" s="15"/>
      <c r="D472" s="122"/>
      <c r="E472" s="123"/>
      <c r="F472" s="98"/>
    </row>
    <row r="473" spans="1:6" ht="33" customHeight="1">
      <c r="A473" s="83"/>
      <c r="B473" s="120"/>
      <c r="C473" s="15"/>
      <c r="D473" s="122"/>
      <c r="E473" s="123"/>
      <c r="F473" s="98"/>
    </row>
    <row r="474" spans="1:6" ht="27.75" customHeight="1">
      <c r="A474" s="83"/>
      <c r="B474" s="47"/>
      <c r="C474" s="15"/>
      <c r="D474" s="122"/>
      <c r="E474" s="123"/>
      <c r="F474" s="98"/>
    </row>
    <row r="475" spans="1:6" ht="27.75" customHeight="1">
      <c r="A475" s="83"/>
      <c r="B475" s="15"/>
      <c r="C475" s="15"/>
      <c r="D475" s="122"/>
      <c r="E475" s="123"/>
      <c r="F475" s="98"/>
    </row>
    <row r="476" spans="1:6" ht="27.75" customHeight="1">
      <c r="A476" s="83"/>
      <c r="B476" s="15"/>
      <c r="C476" s="15"/>
      <c r="D476" s="122"/>
      <c r="E476" s="123"/>
      <c r="F476" s="98"/>
    </row>
    <row r="477" spans="1:6" ht="27.75" customHeight="1">
      <c r="A477" s="83"/>
      <c r="B477" s="15"/>
      <c r="C477" s="15"/>
      <c r="D477" s="122"/>
      <c r="E477" s="123"/>
      <c r="F477" s="98"/>
    </row>
    <row r="478" spans="1:6" ht="27.75" customHeight="1">
      <c r="A478" s="83"/>
      <c r="B478" s="15"/>
      <c r="C478" s="15"/>
      <c r="D478" s="122"/>
      <c r="E478" s="123"/>
      <c r="F478" s="98"/>
    </row>
    <row r="479" spans="1:6" ht="27.75" customHeight="1">
      <c r="A479" s="83"/>
      <c r="B479" s="15"/>
      <c r="C479" s="15"/>
      <c r="D479" s="122"/>
      <c r="E479" s="123"/>
      <c r="F479" s="98"/>
    </row>
    <row r="480" spans="1:6" ht="27.75" customHeight="1">
      <c r="A480" s="83"/>
      <c r="B480" s="15"/>
      <c r="C480" s="15"/>
      <c r="D480" s="122"/>
      <c r="E480" s="123"/>
      <c r="F480" s="98"/>
    </row>
    <row r="481" spans="1:6" ht="27.75" customHeight="1">
      <c r="A481" s="83"/>
      <c r="B481" s="15"/>
      <c r="C481" s="15"/>
      <c r="D481" s="122"/>
      <c r="E481" s="123"/>
      <c r="F481" s="98"/>
    </row>
    <row r="482" spans="1:6" ht="27.75" customHeight="1">
      <c r="A482" s="83"/>
      <c r="B482" s="15"/>
      <c r="C482" s="15"/>
      <c r="D482" s="122"/>
      <c r="E482" s="123"/>
      <c r="F482" s="98"/>
    </row>
    <row r="483" spans="1:6" ht="27.75" customHeight="1">
      <c r="A483" s="83"/>
      <c r="B483" s="15"/>
      <c r="C483" s="15"/>
      <c r="D483" s="122"/>
      <c r="E483" s="123"/>
      <c r="F483" s="98"/>
    </row>
    <row r="484" spans="1:6" ht="27.75" customHeight="1">
      <c r="A484" s="83"/>
      <c r="B484" s="15"/>
      <c r="C484" s="15"/>
      <c r="D484" s="122"/>
      <c r="E484" s="123"/>
      <c r="F484" s="98"/>
    </row>
    <row r="485" spans="1:6" ht="27.75" customHeight="1">
      <c r="A485" s="83"/>
      <c r="B485" s="126"/>
      <c r="C485" s="15"/>
      <c r="D485" s="122"/>
      <c r="E485" s="123"/>
      <c r="F485" s="98"/>
    </row>
    <row r="486" spans="1:6" ht="27.75" customHeight="1">
      <c r="A486" s="83"/>
      <c r="B486" s="126"/>
      <c r="C486" s="15"/>
      <c r="D486" s="122"/>
      <c r="E486" s="123"/>
      <c r="F486" s="140"/>
    </row>
    <row r="487" spans="1:6" ht="27.75" customHeight="1">
      <c r="A487" s="83"/>
      <c r="B487" s="15"/>
      <c r="C487" s="15"/>
      <c r="D487" s="122"/>
      <c r="E487" s="123"/>
      <c r="F487" s="98"/>
    </row>
    <row r="488" spans="1:6" ht="27.75" customHeight="1">
      <c r="A488" s="83"/>
      <c r="B488" s="15"/>
      <c r="C488" s="15"/>
      <c r="D488" s="122"/>
      <c r="E488" s="123"/>
      <c r="F488" s="98"/>
    </row>
    <row r="489" spans="1:6" ht="27.75" customHeight="1">
      <c r="A489" s="83"/>
      <c r="B489" s="15"/>
      <c r="C489" s="15"/>
      <c r="D489" s="122"/>
      <c r="E489" s="123"/>
      <c r="F489" s="98"/>
    </row>
    <row r="490" spans="1:6" ht="27.75" customHeight="1">
      <c r="A490" s="83"/>
      <c r="B490" s="15"/>
      <c r="C490" s="15"/>
      <c r="D490" s="122"/>
      <c r="E490" s="123"/>
      <c r="F490" s="98"/>
    </row>
    <row r="491" spans="1:6" ht="27.75" customHeight="1">
      <c r="A491" s="83"/>
      <c r="B491" s="126"/>
      <c r="C491" s="15"/>
      <c r="D491" s="122"/>
      <c r="E491" s="123"/>
      <c r="F491" s="98"/>
    </row>
    <row r="492" spans="1:6" ht="27.75" customHeight="1">
      <c r="A492" s="83"/>
      <c r="B492" s="126"/>
      <c r="C492" s="15"/>
      <c r="D492" s="122"/>
      <c r="E492" s="123"/>
      <c r="F492" s="98"/>
    </row>
    <row r="493" spans="1:6" ht="27.75" customHeight="1">
      <c r="A493" s="83"/>
      <c r="B493" s="126"/>
      <c r="C493" s="15"/>
      <c r="D493" s="122"/>
      <c r="E493" s="123"/>
      <c r="F493" s="98"/>
    </row>
    <row r="494" spans="1:6" ht="27.75" customHeight="1">
      <c r="A494" s="83"/>
      <c r="B494" s="126"/>
      <c r="C494" s="15"/>
      <c r="D494" s="122"/>
      <c r="E494" s="123"/>
      <c r="F494" s="98"/>
    </row>
    <row r="495" spans="1:6" ht="27.75" customHeight="1">
      <c r="A495" s="83"/>
      <c r="B495" s="126"/>
      <c r="C495" s="15"/>
      <c r="D495" s="122"/>
      <c r="E495" s="123"/>
      <c r="F495" s="98"/>
    </row>
    <row r="496" spans="1:6" ht="27.75" customHeight="1">
      <c r="A496" s="83"/>
      <c r="B496" s="126"/>
      <c r="C496" s="15"/>
      <c r="D496" s="122"/>
      <c r="E496" s="123"/>
      <c r="F496" s="98"/>
    </row>
    <row r="497" spans="1:6" ht="27.75" customHeight="1">
      <c r="A497" s="83"/>
      <c r="B497" s="126"/>
      <c r="C497" s="15"/>
      <c r="D497" s="122"/>
      <c r="E497" s="123"/>
      <c r="F497" s="98"/>
    </row>
    <row r="498" spans="1:6" ht="27.75" customHeight="1">
      <c r="A498" s="83"/>
      <c r="B498" s="126"/>
      <c r="C498" s="15"/>
      <c r="D498" s="122"/>
      <c r="E498" s="123"/>
      <c r="F498" s="98"/>
    </row>
    <row r="499" spans="1:6" ht="27.75" customHeight="1">
      <c r="A499" s="83"/>
      <c r="B499" s="126"/>
      <c r="C499" s="15"/>
      <c r="D499" s="122"/>
      <c r="E499" s="123"/>
      <c r="F499" s="98"/>
    </row>
    <row r="500" spans="1:6" ht="27.75" customHeight="1">
      <c r="A500" s="83"/>
      <c r="B500" s="126"/>
      <c r="C500" s="15"/>
      <c r="D500" s="122"/>
      <c r="E500" s="123"/>
      <c r="F500" s="140"/>
    </row>
    <row r="501" spans="1:6" ht="27.75" customHeight="1">
      <c r="A501" s="83"/>
      <c r="B501" s="126"/>
      <c r="C501" s="15"/>
      <c r="D501" s="122"/>
      <c r="E501" s="123"/>
      <c r="F501" s="98"/>
    </row>
    <row r="502" spans="1:6" ht="27.75" customHeight="1">
      <c r="A502" s="83"/>
      <c r="B502" s="126"/>
      <c r="C502" s="15"/>
      <c r="D502" s="122"/>
      <c r="E502" s="123"/>
      <c r="F502" s="140"/>
    </row>
    <row r="503" spans="1:6" ht="27.75" customHeight="1">
      <c r="A503" s="83"/>
      <c r="B503" s="126"/>
      <c r="C503" s="15"/>
      <c r="D503" s="122"/>
      <c r="E503" s="123"/>
      <c r="F503" s="140"/>
    </row>
    <row r="504" spans="1:6" ht="27.75" customHeight="1">
      <c r="A504" s="83"/>
      <c r="B504" s="126"/>
      <c r="C504" s="15"/>
      <c r="D504" s="122"/>
      <c r="E504" s="123"/>
      <c r="F504" s="140"/>
    </row>
    <row r="505" spans="1:6" ht="27.75" customHeight="1">
      <c r="A505" s="83"/>
      <c r="B505" s="126"/>
      <c r="C505" s="15"/>
      <c r="D505" s="122"/>
      <c r="E505" s="123"/>
      <c r="F505" s="98"/>
    </row>
    <row r="506" spans="1:6" ht="27.75" customHeight="1">
      <c r="A506" s="83"/>
      <c r="B506" s="126"/>
      <c r="C506" s="15"/>
      <c r="D506" s="122"/>
      <c r="E506" s="123"/>
      <c r="F506" s="140"/>
    </row>
    <row r="507" spans="1:6" ht="27.75" customHeight="1">
      <c r="A507" s="83"/>
      <c r="B507" s="126"/>
      <c r="C507" s="15"/>
      <c r="D507" s="122"/>
      <c r="E507" s="123"/>
      <c r="F507" s="140"/>
    </row>
    <row r="508" spans="1:6" ht="27.75" customHeight="1">
      <c r="A508" s="83"/>
      <c r="B508" s="126"/>
      <c r="C508" s="15"/>
      <c r="D508" s="122"/>
      <c r="E508" s="123"/>
      <c r="F508" s="140"/>
    </row>
    <row r="509" spans="1:6" ht="27.75" customHeight="1">
      <c r="A509" s="83"/>
      <c r="B509" s="126"/>
      <c r="C509" s="15"/>
      <c r="D509" s="122"/>
      <c r="E509" s="123"/>
      <c r="F509" s="140"/>
    </row>
    <row r="510" spans="1:6" ht="27.75" customHeight="1">
      <c r="A510" s="83"/>
      <c r="B510" s="126"/>
      <c r="C510" s="15"/>
      <c r="D510" s="122"/>
      <c r="E510" s="123"/>
      <c r="F510" s="140"/>
    </row>
    <row r="511" spans="1:6" ht="27.75" customHeight="1">
      <c r="A511" s="83"/>
      <c r="B511" s="126"/>
      <c r="C511" s="15"/>
      <c r="D511" s="122"/>
      <c r="E511" s="123"/>
      <c r="F511" s="98"/>
    </row>
    <row r="512" spans="1:6" ht="27.75" customHeight="1">
      <c r="A512" s="83"/>
      <c r="B512" s="126"/>
      <c r="C512" s="15"/>
      <c r="D512" s="122"/>
      <c r="E512" s="123"/>
      <c r="F512" s="98"/>
    </row>
    <row r="513" spans="1:6" ht="22.5" customHeight="1">
      <c r="A513" s="83"/>
      <c r="B513" s="126"/>
      <c r="C513" s="15"/>
      <c r="D513" s="122"/>
      <c r="E513" s="123"/>
      <c r="F513" s="98"/>
    </row>
    <row r="514" spans="1:6" ht="27.75" customHeight="1">
      <c r="A514" s="83"/>
      <c r="B514" s="15"/>
      <c r="C514" s="15"/>
      <c r="D514" s="122"/>
      <c r="E514" s="123"/>
      <c r="F514" s="98"/>
    </row>
    <row r="515" spans="1:6" ht="27.75" customHeight="1">
      <c r="A515" s="83"/>
      <c r="B515" s="15"/>
      <c r="C515" s="15"/>
      <c r="D515" s="122"/>
      <c r="E515" s="123"/>
      <c r="F515" s="98"/>
    </row>
    <row r="516" spans="1:6" ht="27.75" customHeight="1">
      <c r="A516" s="83"/>
      <c r="B516" s="15"/>
      <c r="C516" s="15"/>
      <c r="D516" s="122"/>
      <c r="E516" s="123"/>
      <c r="F516" s="98"/>
    </row>
    <row r="517" spans="1:6" ht="27.75" customHeight="1">
      <c r="A517" s="83"/>
      <c r="B517" s="15"/>
      <c r="C517" s="15"/>
      <c r="D517" s="122"/>
      <c r="E517" s="123"/>
      <c r="F517" s="98"/>
    </row>
    <row r="518" spans="1:6" ht="27.75" customHeight="1">
      <c r="A518" s="83"/>
      <c r="B518" s="15"/>
      <c r="C518" s="15"/>
      <c r="D518" s="122"/>
      <c r="E518" s="123"/>
      <c r="F518" s="140"/>
    </row>
    <row r="519" spans="1:6" ht="27.75" customHeight="1">
      <c r="A519" s="83"/>
      <c r="B519" s="15"/>
      <c r="C519" s="15"/>
      <c r="D519" s="122"/>
      <c r="E519" s="123"/>
      <c r="F519" s="98"/>
    </row>
    <row r="520" spans="1:6" ht="27.75" customHeight="1">
      <c r="A520" s="83"/>
      <c r="B520" s="15"/>
      <c r="C520" s="15"/>
      <c r="D520" s="122"/>
      <c r="E520" s="123"/>
      <c r="F520" s="98"/>
    </row>
    <row r="521" spans="1:6" ht="27.75" customHeight="1">
      <c r="A521" s="83"/>
      <c r="B521" s="15"/>
      <c r="C521" s="15"/>
      <c r="D521" s="122"/>
      <c r="E521" s="123"/>
      <c r="F521" s="98"/>
    </row>
    <row r="522" spans="1:6" ht="27.75" customHeight="1">
      <c r="A522" s="83"/>
      <c r="B522" s="15"/>
      <c r="C522" s="15"/>
      <c r="D522" s="122"/>
      <c r="E522" s="123"/>
      <c r="F522" s="98"/>
    </row>
    <row r="523" spans="1:6" ht="27.75" customHeight="1">
      <c r="A523" s="83"/>
      <c r="B523" s="15"/>
      <c r="C523" s="15"/>
      <c r="D523" s="122"/>
      <c r="E523" s="123"/>
      <c r="F523" s="98"/>
    </row>
    <row r="524" spans="1:6" ht="27.75" customHeight="1">
      <c r="A524" s="83"/>
      <c r="B524" s="126"/>
      <c r="C524" s="15"/>
      <c r="D524" s="122"/>
      <c r="E524" s="123"/>
      <c r="F524" s="98"/>
    </row>
    <row r="525" spans="1:6" ht="27.75" customHeight="1">
      <c r="A525" s="83"/>
      <c r="B525" s="15"/>
      <c r="C525" s="15"/>
      <c r="D525" s="122"/>
      <c r="E525" s="123"/>
      <c r="F525" s="98"/>
    </row>
    <row r="526" spans="1:6" ht="27.75" customHeight="1">
      <c r="A526" s="83"/>
      <c r="B526" s="15"/>
      <c r="C526" s="15"/>
      <c r="D526" s="122"/>
      <c r="E526" s="123"/>
      <c r="F526" s="98"/>
    </row>
    <row r="527" spans="1:6" ht="27.75" customHeight="1">
      <c r="A527" s="83"/>
      <c r="B527" s="15"/>
      <c r="C527" s="15"/>
      <c r="D527" s="122"/>
      <c r="E527" s="123"/>
      <c r="F527" s="98"/>
    </row>
    <row r="528" spans="1:6" ht="27.75" customHeight="1">
      <c r="A528" s="83"/>
      <c r="B528" s="15"/>
      <c r="C528" s="15"/>
      <c r="D528" s="122"/>
      <c r="E528" s="123"/>
      <c r="F528" s="98"/>
    </row>
    <row r="529" spans="1:6" ht="27.75" customHeight="1">
      <c r="A529" s="83"/>
      <c r="B529" s="15"/>
      <c r="C529" s="15"/>
      <c r="D529" s="122"/>
      <c r="E529" s="123"/>
      <c r="F529" s="98"/>
    </row>
    <row r="530" spans="1:6" ht="27.75" customHeight="1">
      <c r="A530" s="83"/>
      <c r="B530" s="15"/>
      <c r="C530" s="15"/>
      <c r="D530" s="122"/>
      <c r="E530" s="123"/>
      <c r="F530" s="98"/>
    </row>
    <row r="531" spans="1:6" ht="27.75" customHeight="1">
      <c r="A531" s="83"/>
      <c r="B531" s="15"/>
      <c r="C531" s="15"/>
      <c r="D531" s="122"/>
      <c r="E531" s="123"/>
      <c r="F531" s="98"/>
    </row>
    <row r="532" spans="1:6" ht="27.75" customHeight="1">
      <c r="A532" s="83"/>
      <c r="B532" s="15"/>
      <c r="C532" s="15"/>
      <c r="D532" s="122"/>
      <c r="E532" s="123"/>
      <c r="F532" s="98"/>
    </row>
    <row r="533" spans="1:6" ht="27.75" customHeight="1">
      <c r="A533" s="83"/>
      <c r="B533" s="15"/>
      <c r="C533" s="15"/>
      <c r="D533" s="122"/>
      <c r="E533" s="123"/>
      <c r="F533" s="98"/>
    </row>
    <row r="534" spans="1:6" ht="27.75" customHeight="1">
      <c r="A534" s="83"/>
      <c r="B534" s="15"/>
      <c r="C534" s="15"/>
      <c r="D534" s="122"/>
      <c r="E534" s="123"/>
      <c r="F534" s="98"/>
    </row>
    <row r="535" spans="1:6" ht="27.75" customHeight="1">
      <c r="A535" s="83"/>
      <c r="B535" s="126"/>
      <c r="C535" s="15"/>
      <c r="D535" s="122"/>
      <c r="E535" s="123"/>
      <c r="F535" s="98"/>
    </row>
    <row r="536" spans="1:6" ht="27.75" customHeight="1">
      <c r="A536" s="83"/>
      <c r="B536" s="15"/>
      <c r="C536" s="15"/>
      <c r="D536" s="122"/>
      <c r="E536" s="123"/>
      <c r="F536" s="98"/>
    </row>
    <row r="537" spans="1:6" ht="27.75" customHeight="1">
      <c r="A537" s="83"/>
      <c r="B537" s="15"/>
      <c r="C537" s="15"/>
      <c r="D537" s="122"/>
      <c r="E537" s="123"/>
      <c r="F537" s="98"/>
    </row>
    <row r="538" spans="1:6" ht="27.75" customHeight="1">
      <c r="A538" s="83"/>
      <c r="B538" s="15"/>
      <c r="C538" s="15"/>
      <c r="D538" s="122"/>
      <c r="E538" s="123"/>
      <c r="F538" s="98"/>
    </row>
    <row r="539" spans="1:6" ht="27.75" customHeight="1">
      <c r="A539" s="83"/>
      <c r="B539" s="15"/>
      <c r="C539" s="15"/>
      <c r="D539" s="122"/>
      <c r="E539" s="123"/>
      <c r="F539" s="98"/>
    </row>
    <row r="540" spans="1:6" ht="27.75" customHeight="1">
      <c r="A540" s="83"/>
      <c r="B540" s="15"/>
      <c r="C540" s="15"/>
      <c r="D540" s="122"/>
      <c r="E540" s="123"/>
      <c r="F540" s="98"/>
    </row>
    <row r="541" spans="1:6" ht="27.75" customHeight="1">
      <c r="A541" s="83"/>
      <c r="B541" s="15"/>
      <c r="C541" s="15"/>
      <c r="D541" s="122"/>
      <c r="E541" s="123"/>
      <c r="F541" s="98"/>
    </row>
    <row r="542" spans="1:6" ht="27.75" customHeight="1">
      <c r="A542" s="83"/>
      <c r="B542" s="15"/>
      <c r="C542" s="15"/>
      <c r="D542" s="122"/>
      <c r="E542" s="123"/>
      <c r="F542" s="98"/>
    </row>
    <row r="543" spans="1:6" ht="27.75" customHeight="1">
      <c r="A543" s="83"/>
      <c r="B543" s="15"/>
      <c r="C543" s="15"/>
      <c r="D543" s="122"/>
      <c r="E543" s="123"/>
      <c r="F543" s="98"/>
    </row>
    <row r="544" spans="1:6" ht="27.75" customHeight="1">
      <c r="A544" s="83"/>
      <c r="B544" s="15"/>
      <c r="C544" s="15"/>
      <c r="D544" s="122"/>
      <c r="E544" s="123"/>
      <c r="F544" s="98"/>
    </row>
    <row r="545" spans="1:6" ht="27.75" customHeight="1">
      <c r="A545" s="83"/>
      <c r="B545" s="15"/>
      <c r="C545" s="15"/>
      <c r="D545" s="122"/>
      <c r="E545" s="123"/>
      <c r="F545" s="98"/>
    </row>
    <row r="546" spans="1:6" ht="27.75" customHeight="1">
      <c r="A546" s="83"/>
      <c r="B546" s="126"/>
      <c r="C546" s="15"/>
      <c r="D546" s="122"/>
      <c r="E546" s="123"/>
      <c r="F546" s="98"/>
    </row>
    <row r="547" spans="1:6" ht="27.75" customHeight="1">
      <c r="A547" s="83"/>
      <c r="B547" s="15"/>
      <c r="C547" s="15"/>
      <c r="D547" s="122"/>
      <c r="E547" s="123"/>
      <c r="F547" s="98"/>
    </row>
    <row r="548" spans="1:6" ht="27.75" customHeight="1">
      <c r="A548" s="83"/>
      <c r="B548" s="15"/>
      <c r="C548" s="15"/>
      <c r="D548" s="122"/>
      <c r="E548" s="123"/>
      <c r="F548" s="98"/>
    </row>
    <row r="549" spans="1:6" ht="27.75" customHeight="1">
      <c r="A549" s="83"/>
      <c r="B549" s="15"/>
      <c r="C549" s="15"/>
      <c r="D549" s="122"/>
      <c r="E549" s="123"/>
      <c r="F549" s="98"/>
    </row>
    <row r="550" spans="1:6" ht="27.75" customHeight="1">
      <c r="A550" s="83"/>
      <c r="B550" s="126"/>
      <c r="C550" s="15"/>
      <c r="D550" s="122"/>
      <c r="E550" s="123"/>
      <c r="F550" s="98"/>
    </row>
    <row r="551" spans="1:6" ht="27.75" customHeight="1">
      <c r="A551" s="83"/>
      <c r="B551" s="126"/>
      <c r="C551" s="15"/>
      <c r="D551" s="122"/>
      <c r="E551" s="123"/>
      <c r="F551" s="98"/>
    </row>
    <row r="552" spans="1:6" ht="27.75" customHeight="1">
      <c r="A552" s="83"/>
      <c r="B552" s="47"/>
      <c r="C552" s="15"/>
      <c r="D552" s="122"/>
      <c r="E552" s="123"/>
      <c r="F552" s="140"/>
    </row>
    <row r="553" spans="1:6" ht="27.75" customHeight="1">
      <c r="A553" s="83"/>
      <c r="B553" s="126"/>
      <c r="C553" s="15"/>
      <c r="D553" s="122"/>
      <c r="E553" s="123"/>
      <c r="F553" s="98"/>
    </row>
    <row r="554" spans="1:6" ht="27.75" customHeight="1">
      <c r="A554" s="83"/>
      <c r="B554" s="126"/>
      <c r="C554" s="15"/>
      <c r="D554" s="122"/>
      <c r="E554" s="123"/>
      <c r="F554" s="98"/>
    </row>
    <row r="555" spans="1:6" ht="27.75" customHeight="1">
      <c r="A555" s="83"/>
      <c r="B555" s="126"/>
      <c r="C555" s="15"/>
      <c r="D555" s="122"/>
      <c r="E555" s="123"/>
      <c r="F555" s="140"/>
    </row>
    <row r="556" spans="1:6" ht="27.75" customHeight="1">
      <c r="A556" s="83"/>
      <c r="B556" s="126"/>
      <c r="C556" s="15"/>
      <c r="D556" s="122"/>
      <c r="E556" s="123"/>
      <c r="F556" s="98"/>
    </row>
    <row r="557" spans="1:6" ht="27.75" customHeight="1">
      <c r="A557" s="83"/>
      <c r="B557" s="126"/>
      <c r="C557" s="15"/>
      <c r="D557" s="122"/>
      <c r="E557" s="123"/>
      <c r="F557" s="98"/>
    </row>
    <row r="558" spans="1:6" ht="27.75" customHeight="1">
      <c r="A558" s="83"/>
      <c r="B558" s="126"/>
      <c r="C558" s="15"/>
      <c r="D558" s="122"/>
      <c r="E558" s="123"/>
      <c r="F558" s="140"/>
    </row>
    <row r="559" spans="1:6" ht="27.75" customHeight="1">
      <c r="A559" s="83"/>
      <c r="B559" s="126"/>
      <c r="C559" s="15"/>
      <c r="D559" s="122"/>
      <c r="E559" s="123"/>
      <c r="F559" s="140"/>
    </row>
    <row r="560" spans="1:6" ht="27.75" customHeight="1">
      <c r="A560" s="83"/>
      <c r="B560" s="126"/>
      <c r="C560" s="15"/>
      <c r="D560" s="122"/>
      <c r="E560" s="123"/>
      <c r="F560" s="98"/>
    </row>
    <row r="561" spans="1:6" ht="27.75" customHeight="1">
      <c r="A561" s="83"/>
      <c r="B561" s="126"/>
      <c r="C561" s="15"/>
      <c r="D561" s="122"/>
      <c r="E561" s="123"/>
      <c r="F561" s="98"/>
    </row>
    <row r="562" spans="1:6" ht="27.75" customHeight="1">
      <c r="A562" s="83"/>
      <c r="B562" s="126"/>
      <c r="C562" s="15"/>
      <c r="D562" s="122"/>
      <c r="E562" s="123"/>
      <c r="F562" s="98"/>
    </row>
    <row r="563" spans="1:6" ht="27.75" customHeight="1">
      <c r="A563" s="83"/>
      <c r="B563" s="126"/>
      <c r="C563" s="15"/>
      <c r="D563" s="122"/>
      <c r="E563" s="123"/>
      <c r="F563" s="98"/>
    </row>
    <row r="564" spans="1:6" ht="27.75" customHeight="1">
      <c r="A564" s="83"/>
      <c r="B564" s="126"/>
      <c r="C564" s="15"/>
      <c r="D564" s="122"/>
      <c r="E564" s="123"/>
      <c r="F564" s="98"/>
    </row>
    <row r="565" spans="1:6" ht="27.75" customHeight="1">
      <c r="A565" s="83"/>
      <c r="B565" s="126"/>
      <c r="C565" s="15"/>
      <c r="D565" s="122"/>
      <c r="E565" s="123"/>
      <c r="F565" s="98"/>
    </row>
    <row r="566" spans="1:6" ht="27.75" customHeight="1">
      <c r="A566" s="83"/>
      <c r="B566" s="126"/>
      <c r="C566" s="15"/>
      <c r="D566" s="122"/>
      <c r="E566" s="123"/>
      <c r="F566" s="98"/>
    </row>
    <row r="567" spans="1:6" ht="27.75" customHeight="1">
      <c r="A567" s="83"/>
      <c r="B567" s="126"/>
      <c r="C567" s="15"/>
      <c r="D567" s="122"/>
      <c r="E567" s="123"/>
      <c r="F567" s="98"/>
    </row>
    <row r="568" spans="1:6" ht="27.75" customHeight="1">
      <c r="A568" s="83"/>
      <c r="B568" s="126"/>
      <c r="C568" s="15"/>
      <c r="D568" s="122"/>
      <c r="E568" s="123"/>
      <c r="F568" s="98"/>
    </row>
    <row r="569" spans="1:6" ht="27.75" customHeight="1">
      <c r="A569" s="83"/>
      <c r="B569" s="131"/>
      <c r="C569" s="15"/>
      <c r="D569" s="122"/>
      <c r="E569" s="123"/>
      <c r="F569" s="98"/>
    </row>
    <row r="570" spans="1:6" ht="27.75" customHeight="1">
      <c r="A570" s="83"/>
      <c r="B570" s="15"/>
      <c r="C570" s="15"/>
      <c r="D570" s="122"/>
      <c r="E570" s="123"/>
      <c r="F570" s="98"/>
    </row>
    <row r="571" spans="1:6" ht="27.75" customHeight="1">
      <c r="A571" s="83"/>
      <c r="B571" s="15"/>
      <c r="C571" s="15"/>
      <c r="D571" s="122"/>
      <c r="E571" s="123"/>
      <c r="F571" s="140"/>
    </row>
    <row r="572" spans="1:6" ht="27.75" customHeight="1">
      <c r="A572" s="83"/>
      <c r="B572" s="15"/>
      <c r="C572" s="15"/>
      <c r="D572" s="122"/>
      <c r="E572" s="123"/>
      <c r="F572" s="140"/>
    </row>
    <row r="573" spans="1:6" ht="27.75" customHeight="1">
      <c r="A573" s="83"/>
      <c r="B573" s="15"/>
      <c r="C573" s="15"/>
      <c r="D573" s="122"/>
      <c r="E573" s="123"/>
      <c r="F573" s="98"/>
    </row>
    <row r="574" spans="1:6" ht="27.75" customHeight="1">
      <c r="A574" s="83"/>
      <c r="B574" s="15"/>
      <c r="C574" s="15"/>
      <c r="D574" s="122"/>
      <c r="E574" s="123"/>
      <c r="F574" s="140"/>
    </row>
    <row r="575" spans="1:6" ht="27.75" customHeight="1">
      <c r="A575" s="83"/>
      <c r="B575" s="15"/>
      <c r="C575" s="15"/>
      <c r="D575" s="122"/>
      <c r="E575" s="123"/>
      <c r="F575" s="140"/>
    </row>
    <row r="576" spans="1:6" ht="27.75" customHeight="1">
      <c r="A576" s="83"/>
      <c r="B576" s="15"/>
      <c r="C576" s="15"/>
      <c r="D576" s="122"/>
      <c r="E576" s="123"/>
      <c r="F576" s="140"/>
    </row>
    <row r="577" spans="1:6" ht="27.75" customHeight="1">
      <c r="A577" s="83"/>
      <c r="B577" s="15"/>
      <c r="C577" s="15"/>
      <c r="D577" s="122"/>
      <c r="E577" s="123"/>
      <c r="F577" s="98"/>
    </row>
    <row r="578" spans="1:6" ht="27.75" customHeight="1">
      <c r="A578" s="83"/>
      <c r="B578" s="15"/>
      <c r="C578" s="15"/>
      <c r="D578" s="122"/>
      <c r="E578" s="123"/>
      <c r="F578" s="98"/>
    </row>
    <row r="579" spans="1:6" ht="27.75" customHeight="1">
      <c r="A579" s="83"/>
      <c r="B579" s="15"/>
      <c r="C579" s="15"/>
      <c r="D579" s="122"/>
      <c r="E579" s="123"/>
      <c r="F579" s="98"/>
    </row>
    <row r="580" spans="1:6" ht="27.75" customHeight="1">
      <c r="A580" s="83"/>
      <c r="B580" s="15"/>
      <c r="C580" s="15"/>
      <c r="D580" s="122"/>
      <c r="E580" s="123"/>
      <c r="F580" s="98"/>
    </row>
    <row r="581" spans="1:6" ht="27.75" customHeight="1">
      <c r="A581" s="83"/>
      <c r="B581" s="15"/>
      <c r="C581" s="15"/>
      <c r="D581" s="122"/>
      <c r="E581" s="123"/>
      <c r="F581" s="98"/>
    </row>
    <row r="582" spans="1:6" ht="27.75" customHeight="1">
      <c r="A582" s="83"/>
      <c r="B582" s="126"/>
      <c r="C582" s="15"/>
      <c r="D582" s="122"/>
      <c r="E582" s="123"/>
      <c r="F582" s="98"/>
    </row>
    <row r="583" spans="1:6" ht="27.75" customHeight="1">
      <c r="A583" s="83"/>
      <c r="B583" s="126"/>
      <c r="C583" s="15"/>
      <c r="D583" s="122"/>
      <c r="E583" s="123"/>
      <c r="F583" s="98"/>
    </row>
    <row r="584" spans="1:6" ht="27.75" customHeight="1">
      <c r="A584" s="83"/>
      <c r="B584" s="15"/>
      <c r="C584" s="15"/>
      <c r="D584" s="122"/>
      <c r="E584" s="123"/>
      <c r="F584" s="98"/>
    </row>
    <row r="585" spans="1:6" ht="27.75" customHeight="1">
      <c r="A585" s="83"/>
      <c r="B585" s="15"/>
      <c r="C585" s="15"/>
      <c r="D585" s="122"/>
      <c r="E585" s="123"/>
      <c r="F585" s="98"/>
    </row>
    <row r="586" spans="1:6" ht="27.75" customHeight="1">
      <c r="A586" s="83"/>
      <c r="B586" s="15"/>
      <c r="C586" s="15"/>
      <c r="D586" s="122"/>
      <c r="E586" s="123"/>
      <c r="F586" s="98"/>
    </row>
    <row r="587" spans="1:6" ht="27.75" customHeight="1">
      <c r="A587" s="83"/>
      <c r="B587" s="15"/>
      <c r="C587" s="15"/>
      <c r="D587" s="122"/>
      <c r="E587" s="123"/>
      <c r="F587" s="98"/>
    </row>
    <row r="588" spans="1:6" ht="27.75" customHeight="1">
      <c r="A588" s="83"/>
      <c r="B588" s="15"/>
      <c r="C588" s="15"/>
      <c r="D588" s="122"/>
      <c r="E588" s="123"/>
      <c r="F588" s="98"/>
    </row>
    <row r="589" spans="1:6" ht="27.75" customHeight="1">
      <c r="A589" s="83"/>
      <c r="B589" s="15"/>
      <c r="C589" s="15"/>
      <c r="D589" s="122"/>
      <c r="E589" s="123"/>
      <c r="F589" s="98"/>
    </row>
    <row r="590" spans="1:6" ht="27.75" customHeight="1">
      <c r="A590" s="83"/>
      <c r="B590" s="15"/>
      <c r="C590" s="15"/>
      <c r="D590" s="122"/>
      <c r="E590" s="123"/>
      <c r="F590" s="98"/>
    </row>
    <row r="591" spans="1:6" ht="27.75" customHeight="1">
      <c r="A591" s="83"/>
      <c r="B591" s="15"/>
      <c r="C591" s="15"/>
      <c r="D591" s="122"/>
      <c r="E591" s="123"/>
      <c r="F591" s="98"/>
    </row>
    <row r="592" spans="1:6" ht="27.75" customHeight="1">
      <c r="A592" s="83"/>
      <c r="B592" s="15"/>
      <c r="C592" s="15"/>
      <c r="D592" s="122"/>
      <c r="E592" s="123"/>
      <c r="F592" s="98"/>
    </row>
    <row r="593" spans="1:6" ht="27.75" customHeight="1">
      <c r="A593" s="83"/>
      <c r="B593" s="15"/>
      <c r="C593" s="15"/>
      <c r="D593" s="122"/>
      <c r="E593" s="123"/>
      <c r="F593" s="98"/>
    </row>
    <row r="594" spans="1:6" ht="27.75" customHeight="1">
      <c r="A594" s="83"/>
      <c r="B594" s="15"/>
      <c r="C594" s="15"/>
      <c r="D594" s="122"/>
      <c r="E594" s="123"/>
      <c r="F594" s="98"/>
    </row>
    <row r="595" spans="1:6" ht="27.75" customHeight="1">
      <c r="A595" s="83"/>
      <c r="B595" s="126"/>
      <c r="C595" s="15"/>
      <c r="D595" s="122"/>
      <c r="E595" s="123"/>
      <c r="F595" s="98"/>
    </row>
    <row r="596" spans="1:6" ht="27.75" customHeight="1">
      <c r="A596" s="83"/>
      <c r="B596" s="15"/>
      <c r="C596" s="15"/>
      <c r="D596" s="122"/>
      <c r="E596" s="123"/>
      <c r="F596" s="98"/>
    </row>
    <row r="597" spans="1:6" ht="27.75" customHeight="1">
      <c r="A597" s="83"/>
      <c r="B597" s="15"/>
      <c r="C597" s="15"/>
      <c r="D597" s="122"/>
      <c r="E597" s="123"/>
      <c r="F597" s="98"/>
    </row>
    <row r="598" spans="1:6" ht="27.75" customHeight="1">
      <c r="A598" s="83"/>
      <c r="B598" s="15"/>
      <c r="C598" s="15"/>
      <c r="D598" s="122"/>
      <c r="E598" s="123"/>
      <c r="F598" s="140"/>
    </row>
    <row r="599" spans="1:6" ht="27.75" customHeight="1">
      <c r="A599" s="83"/>
      <c r="B599" s="15"/>
      <c r="C599" s="15"/>
      <c r="D599" s="122"/>
      <c r="E599" s="123"/>
      <c r="F599" s="98"/>
    </row>
    <row r="600" spans="1:6" ht="27.75" customHeight="1">
      <c r="A600" s="83"/>
      <c r="B600" s="15"/>
      <c r="C600" s="15"/>
      <c r="D600" s="122"/>
      <c r="E600" s="123"/>
      <c r="F600" s="98"/>
    </row>
    <row r="601" spans="1:6" ht="27.75" customHeight="1">
      <c r="A601" s="83"/>
      <c r="B601" s="15"/>
      <c r="C601" s="15"/>
      <c r="D601" s="122"/>
      <c r="E601" s="123"/>
      <c r="F601" s="98"/>
    </row>
    <row r="602" spans="1:6" ht="27.75" customHeight="1">
      <c r="A602" s="83"/>
      <c r="B602" s="15"/>
      <c r="C602" s="15"/>
      <c r="D602" s="122"/>
      <c r="E602" s="123"/>
      <c r="F602" s="98"/>
    </row>
    <row r="603" spans="1:6" ht="27.75" customHeight="1">
      <c r="A603" s="83"/>
      <c r="B603" s="15"/>
      <c r="C603" s="15"/>
      <c r="D603" s="122"/>
      <c r="E603" s="123"/>
      <c r="F603" s="98"/>
    </row>
    <row r="604" spans="1:6" ht="27.75" customHeight="1">
      <c r="A604" s="83"/>
      <c r="B604" s="15"/>
      <c r="C604" s="15"/>
      <c r="D604" s="122"/>
      <c r="E604" s="123"/>
      <c r="F604" s="140"/>
    </row>
    <row r="605" spans="1:6" ht="27.75" customHeight="1">
      <c r="A605" s="83"/>
      <c r="B605" s="15"/>
      <c r="C605" s="15"/>
      <c r="D605" s="122"/>
      <c r="E605" s="123"/>
      <c r="F605" s="140"/>
    </row>
    <row r="606" spans="1:6" ht="27.75" customHeight="1">
      <c r="A606" s="83"/>
      <c r="B606" s="15"/>
      <c r="C606" s="15"/>
      <c r="D606" s="122"/>
      <c r="E606" s="123"/>
      <c r="F606" s="98"/>
    </row>
    <row r="607" spans="1:6" ht="27.75" customHeight="1">
      <c r="A607" s="83"/>
      <c r="B607" s="15"/>
      <c r="C607" s="15"/>
      <c r="D607" s="122"/>
      <c r="E607" s="123"/>
      <c r="F607" s="98"/>
    </row>
    <row r="608" spans="1:6" ht="27.75" customHeight="1">
      <c r="A608" s="83"/>
      <c r="B608" s="15"/>
      <c r="C608" s="15"/>
      <c r="D608" s="122"/>
      <c r="E608" s="123"/>
      <c r="F608" s="98"/>
    </row>
    <row r="609" spans="1:6" ht="27.75" customHeight="1">
      <c r="A609" s="83"/>
      <c r="B609" s="15"/>
      <c r="C609" s="15"/>
      <c r="D609" s="122"/>
      <c r="E609" s="123"/>
      <c r="F609" s="98"/>
    </row>
    <row r="610" spans="1:6" ht="27.75" customHeight="1">
      <c r="A610" s="83"/>
      <c r="B610" s="15"/>
      <c r="C610" s="15"/>
      <c r="D610" s="122"/>
      <c r="E610" s="123"/>
      <c r="F610" s="98"/>
    </row>
    <row r="611" spans="1:6" ht="27.75" customHeight="1">
      <c r="A611" s="83"/>
      <c r="B611" s="15"/>
      <c r="C611" s="15"/>
      <c r="D611" s="122"/>
      <c r="E611" s="123"/>
      <c r="F611" s="98"/>
    </row>
    <row r="612" spans="1:6" ht="27.75" customHeight="1">
      <c r="A612" s="83"/>
      <c r="B612" s="126"/>
      <c r="C612" s="15"/>
      <c r="D612" s="122"/>
      <c r="E612" s="123"/>
      <c r="F612" s="98"/>
    </row>
    <row r="613" spans="1:6" ht="27.75" customHeight="1">
      <c r="A613" s="83"/>
      <c r="B613" s="126"/>
      <c r="C613" s="15"/>
      <c r="D613" s="122"/>
      <c r="E613" s="123"/>
      <c r="F613" s="98"/>
    </row>
    <row r="614" spans="1:6" ht="27.75" customHeight="1">
      <c r="A614" s="83"/>
      <c r="B614" s="126"/>
      <c r="C614" s="15"/>
      <c r="D614" s="122"/>
      <c r="E614" s="123"/>
      <c r="F614" s="98"/>
    </row>
    <row r="615" spans="1:6" ht="27.75" customHeight="1">
      <c r="A615" s="83"/>
      <c r="B615" s="15"/>
      <c r="C615" s="15"/>
      <c r="D615" s="122"/>
      <c r="E615" s="123"/>
      <c r="F615" s="98"/>
    </row>
    <row r="616" spans="1:6" ht="27.75" customHeight="1">
      <c r="A616" s="83"/>
      <c r="B616" s="126"/>
      <c r="C616" s="15"/>
      <c r="D616" s="122"/>
      <c r="E616" s="139"/>
      <c r="F616" s="98"/>
    </row>
    <row r="617" spans="1:6" ht="27.75" customHeight="1">
      <c r="A617" s="83"/>
      <c r="B617" s="126"/>
      <c r="C617" s="15"/>
      <c r="D617" s="122"/>
      <c r="E617" s="139"/>
      <c r="F617" s="98"/>
    </row>
    <row r="618" spans="1:6" ht="27.75" customHeight="1">
      <c r="A618" s="83"/>
      <c r="B618" s="126"/>
      <c r="C618" s="15"/>
      <c r="D618" s="122"/>
      <c r="E618" s="139"/>
      <c r="F618" s="98"/>
    </row>
    <row r="619" spans="1:6" ht="27.75" customHeight="1">
      <c r="A619" s="83"/>
      <c r="B619" s="126"/>
      <c r="C619" s="15"/>
      <c r="D619" s="122"/>
      <c r="E619" s="139"/>
      <c r="F619" s="98"/>
    </row>
    <row r="620" spans="1:6" ht="27.75" customHeight="1">
      <c r="A620" s="83"/>
      <c r="B620" s="126"/>
      <c r="C620" s="15"/>
      <c r="D620" s="122"/>
      <c r="E620" s="139"/>
      <c r="F620" s="98"/>
    </row>
    <row r="621" spans="1:6" ht="27.75" customHeight="1">
      <c r="A621" s="83"/>
      <c r="B621" s="126"/>
      <c r="C621" s="15"/>
      <c r="D621" s="122"/>
      <c r="E621" s="139"/>
      <c r="F621" s="98"/>
    </row>
    <row r="622" spans="1:6" ht="27.75" customHeight="1">
      <c r="A622" s="83"/>
      <c r="B622" s="15"/>
      <c r="C622" s="15"/>
      <c r="D622" s="122"/>
      <c r="E622" s="139"/>
      <c r="F622" s="98"/>
    </row>
    <row r="623" spans="1:6" ht="27.75" customHeight="1">
      <c r="A623" s="83"/>
      <c r="B623" s="15"/>
      <c r="C623" s="15"/>
      <c r="D623" s="122"/>
      <c r="E623" s="139"/>
      <c r="F623" s="98"/>
    </row>
    <row r="624" spans="1:6" ht="27.75" customHeight="1">
      <c r="A624" s="83"/>
      <c r="B624" s="15"/>
      <c r="C624" s="15"/>
      <c r="D624" s="122"/>
      <c r="E624" s="139"/>
      <c r="F624" s="98"/>
    </row>
    <row r="625" spans="1:6" ht="27.75" customHeight="1">
      <c r="A625" s="83"/>
      <c r="B625" s="15"/>
      <c r="C625" s="15"/>
      <c r="D625" s="122"/>
      <c r="E625" s="139"/>
      <c r="F625" s="98"/>
    </row>
    <row r="626" spans="1:6" ht="27.75" customHeight="1">
      <c r="A626" s="83"/>
      <c r="B626" s="15"/>
      <c r="C626" s="15"/>
      <c r="D626" s="122"/>
      <c r="E626" s="139"/>
      <c r="F626" s="98"/>
    </row>
    <row r="627" spans="1:6" ht="27.75" customHeight="1">
      <c r="A627" s="83"/>
      <c r="B627" s="15"/>
      <c r="C627" s="15"/>
      <c r="D627" s="122"/>
      <c r="E627" s="139"/>
      <c r="F627" s="98"/>
    </row>
    <row r="628" spans="1:6" ht="27.75" customHeight="1">
      <c r="A628" s="83"/>
      <c r="B628" s="15"/>
      <c r="C628" s="15"/>
      <c r="D628" s="122"/>
      <c r="E628" s="139"/>
      <c r="F628" s="140"/>
    </row>
    <row r="629" spans="1:6" ht="27.75" customHeight="1">
      <c r="A629" s="83"/>
      <c r="B629" s="15"/>
      <c r="C629" s="15"/>
      <c r="D629" s="122"/>
      <c r="E629" s="139"/>
      <c r="F629" s="98"/>
    </row>
    <row r="630" spans="1:6" ht="27.75" customHeight="1">
      <c r="A630" s="83"/>
      <c r="B630" s="15"/>
      <c r="C630" s="15"/>
      <c r="D630" s="122"/>
      <c r="E630" s="139"/>
      <c r="F630" s="140"/>
    </row>
    <row r="631" spans="1:6" ht="27.75" customHeight="1">
      <c r="A631" s="83"/>
      <c r="B631" s="15"/>
      <c r="C631" s="15"/>
      <c r="D631" s="122"/>
      <c r="E631" s="139"/>
      <c r="F631" s="98"/>
    </row>
    <row r="632" spans="1:6" ht="27.75" customHeight="1">
      <c r="A632" s="83"/>
      <c r="B632" s="126"/>
      <c r="C632" s="15"/>
      <c r="D632" s="122"/>
      <c r="E632" s="139"/>
      <c r="F632" s="98"/>
    </row>
    <row r="633" spans="1:6" ht="27.75" customHeight="1">
      <c r="A633" s="83"/>
      <c r="B633" s="15"/>
      <c r="C633" s="15"/>
      <c r="D633" s="122"/>
      <c r="E633" s="139"/>
      <c r="F633" s="98"/>
    </row>
    <row r="634" spans="1:6" ht="27.75" customHeight="1">
      <c r="A634" s="83"/>
      <c r="B634" s="15"/>
      <c r="C634" s="15"/>
      <c r="D634" s="122"/>
      <c r="E634" s="139"/>
      <c r="F634" s="140"/>
    </row>
    <row r="635" spans="1:6" ht="27.75" customHeight="1">
      <c r="A635" s="83"/>
      <c r="B635" s="15"/>
      <c r="C635" s="15"/>
      <c r="D635" s="122"/>
      <c r="E635" s="139"/>
      <c r="F635" s="98"/>
    </row>
    <row r="636" spans="1:6" ht="27.75" customHeight="1">
      <c r="A636" s="83"/>
      <c r="B636" s="15"/>
      <c r="C636" s="15"/>
      <c r="D636" s="122"/>
      <c r="E636" s="139"/>
      <c r="F636" s="98"/>
    </row>
    <row r="637" spans="1:6" ht="27.75" customHeight="1">
      <c r="A637" s="83"/>
      <c r="B637" s="15"/>
      <c r="C637" s="15"/>
      <c r="D637" s="122"/>
      <c r="E637" s="139"/>
      <c r="F637" s="98"/>
    </row>
    <row r="638" spans="1:6" ht="27.75" customHeight="1">
      <c r="A638" s="83"/>
      <c r="B638" s="15"/>
      <c r="C638" s="15"/>
      <c r="D638" s="122"/>
      <c r="E638" s="139"/>
      <c r="F638" s="140"/>
    </row>
    <row r="639" spans="1:6" ht="27.75" customHeight="1">
      <c r="A639" s="83"/>
      <c r="B639" s="15"/>
      <c r="C639" s="15"/>
      <c r="D639" s="122"/>
      <c r="E639" s="139"/>
      <c r="F639" s="98"/>
    </row>
    <row r="640" spans="1:6" ht="27.75" customHeight="1">
      <c r="A640" s="83"/>
      <c r="B640" s="15"/>
      <c r="C640" s="15"/>
      <c r="D640" s="122"/>
      <c r="E640" s="139"/>
      <c r="F640" s="98"/>
    </row>
    <row r="641" spans="1:6" ht="27.75" customHeight="1">
      <c r="A641" s="83"/>
      <c r="B641" s="15"/>
      <c r="C641" s="15"/>
      <c r="D641" s="122"/>
      <c r="E641" s="139"/>
      <c r="F641" s="98"/>
    </row>
    <row r="642" spans="1:6" ht="24.75" customHeight="1">
      <c r="A642" s="83"/>
      <c r="B642" s="15"/>
      <c r="C642" s="15"/>
      <c r="D642" s="122"/>
      <c r="E642" s="139"/>
      <c r="F642" s="98"/>
    </row>
    <row r="643" spans="1:6" ht="24" customHeight="1">
      <c r="A643" s="83"/>
      <c r="B643" s="15"/>
      <c r="C643" s="15"/>
      <c r="D643" s="122"/>
      <c r="E643" s="139"/>
      <c r="F643" s="98"/>
    </row>
    <row r="644" spans="1:6" ht="24" customHeight="1">
      <c r="A644" s="83"/>
      <c r="B644" s="15"/>
      <c r="C644" s="15"/>
      <c r="D644" s="122"/>
      <c r="E644" s="139"/>
      <c r="F644" s="98"/>
    </row>
    <row r="645" spans="1:6" ht="24" customHeight="1">
      <c r="A645" s="83"/>
      <c r="B645" s="15"/>
      <c r="C645" s="15"/>
      <c r="D645" s="122"/>
      <c r="E645" s="139"/>
      <c r="F645" s="98"/>
    </row>
    <row r="646" spans="1:6" ht="23.25" customHeight="1">
      <c r="A646" s="83"/>
      <c r="B646" s="15"/>
      <c r="C646" s="15"/>
      <c r="D646" s="122"/>
      <c r="E646" s="139"/>
      <c r="F646" s="98"/>
    </row>
    <row r="647" spans="1:6" ht="23.25" customHeight="1">
      <c r="A647" s="83"/>
      <c r="B647" s="126"/>
      <c r="C647" s="15"/>
      <c r="D647" s="122"/>
      <c r="E647" s="139"/>
      <c r="F647" s="98"/>
    </row>
    <row r="648" spans="1:6" ht="21.75" customHeight="1">
      <c r="A648" s="83"/>
      <c r="B648" s="126"/>
      <c r="C648" s="15"/>
      <c r="D648" s="122"/>
      <c r="E648" s="139"/>
      <c r="F648" s="98"/>
    </row>
    <row r="649" spans="1:6" ht="21" customHeight="1">
      <c r="A649" s="83"/>
      <c r="B649" s="15"/>
      <c r="C649" s="15"/>
      <c r="D649" s="122"/>
      <c r="E649" s="139"/>
      <c r="F649" s="98"/>
    </row>
    <row r="650" spans="1:6" ht="22.5" customHeight="1">
      <c r="A650" s="83"/>
      <c r="B650" s="15"/>
      <c r="C650" s="15"/>
      <c r="D650" s="122"/>
      <c r="E650" s="139"/>
      <c r="F650" s="98"/>
    </row>
    <row r="651" spans="1:6" ht="21" customHeight="1">
      <c r="A651" s="83"/>
      <c r="B651" s="15"/>
      <c r="C651" s="15"/>
      <c r="D651" s="122"/>
      <c r="E651" s="139"/>
      <c r="F651" s="98"/>
    </row>
    <row r="652" spans="1:6" ht="23.25" customHeight="1">
      <c r="A652" s="83"/>
      <c r="B652" s="15"/>
      <c r="C652" s="15"/>
      <c r="D652" s="122"/>
      <c r="E652" s="139"/>
      <c r="F652" s="98"/>
    </row>
    <row r="653" spans="1:6" ht="22.5" customHeight="1">
      <c r="A653" s="83"/>
      <c r="B653" s="15"/>
      <c r="C653" s="15"/>
      <c r="D653" s="122"/>
      <c r="E653" s="139"/>
      <c r="F653" s="98"/>
    </row>
    <row r="654" spans="1:6" ht="21" customHeight="1">
      <c r="A654" s="83"/>
      <c r="B654" s="15"/>
      <c r="C654" s="15"/>
      <c r="D654" s="122"/>
      <c r="E654" s="139"/>
      <c r="F654" s="98"/>
    </row>
    <row r="655" spans="1:6" ht="26.25" customHeight="1">
      <c r="A655" s="83"/>
      <c r="B655" s="15"/>
      <c r="C655" s="15"/>
      <c r="D655" s="122"/>
      <c r="E655" s="139"/>
      <c r="F655" s="98"/>
    </row>
    <row r="656" spans="1:6" ht="26.25" customHeight="1">
      <c r="A656" s="83"/>
      <c r="B656" s="15"/>
      <c r="C656" s="15"/>
      <c r="D656" s="122"/>
      <c r="E656" s="139"/>
      <c r="F656" s="98"/>
    </row>
    <row r="657" spans="1:6" ht="26.25" customHeight="1">
      <c r="A657" s="83"/>
      <c r="B657" s="15"/>
      <c r="C657" s="15"/>
      <c r="D657" s="122"/>
      <c r="E657" s="139"/>
      <c r="F657" s="98"/>
    </row>
    <row r="658" spans="1:6" ht="26.25" customHeight="1">
      <c r="A658" s="83"/>
      <c r="B658" s="15"/>
      <c r="C658" s="15"/>
      <c r="D658" s="122"/>
      <c r="E658" s="139"/>
      <c r="F658" s="98"/>
    </row>
    <row r="659" spans="1:6" ht="26.25" customHeight="1">
      <c r="A659" s="83"/>
      <c r="B659" s="15"/>
      <c r="C659" s="15"/>
      <c r="D659" s="122"/>
      <c r="E659" s="139"/>
      <c r="F659" s="98"/>
    </row>
    <row r="660" spans="1:6" ht="26.25" customHeight="1">
      <c r="A660" s="83"/>
      <c r="B660" s="15"/>
      <c r="C660" s="15"/>
      <c r="D660" s="122"/>
      <c r="E660" s="139"/>
      <c r="F660" s="98"/>
    </row>
    <row r="661" spans="1:6" ht="26.25" customHeight="1">
      <c r="A661" s="83"/>
      <c r="B661" s="15"/>
      <c r="C661" s="15"/>
      <c r="D661" s="122"/>
      <c r="E661" s="139"/>
      <c r="F661" s="98"/>
    </row>
    <row r="662" spans="1:6" ht="26.25" customHeight="1">
      <c r="A662" s="83"/>
      <c r="B662" s="15"/>
      <c r="C662" s="15"/>
      <c r="D662" s="122"/>
      <c r="E662" s="139"/>
      <c r="F662" s="98"/>
    </row>
    <row r="663" spans="1:6" ht="26.25" customHeight="1">
      <c r="A663" s="83"/>
      <c r="B663" s="15"/>
      <c r="C663" s="15"/>
      <c r="D663" s="122"/>
      <c r="E663" s="139"/>
      <c r="F663" s="98"/>
    </row>
    <row r="664" spans="1:6" ht="26.25" customHeight="1">
      <c r="A664" s="83"/>
      <c r="B664" s="15"/>
      <c r="C664" s="15"/>
      <c r="D664" s="122"/>
      <c r="E664" s="139"/>
      <c r="F664" s="98"/>
    </row>
    <row r="665" spans="1:6" ht="26.25" customHeight="1">
      <c r="A665" s="83"/>
      <c r="B665" s="15"/>
      <c r="C665" s="15"/>
      <c r="D665" s="122"/>
      <c r="E665" s="139"/>
      <c r="F665" s="98"/>
    </row>
    <row r="666" spans="1:6" ht="26.25" customHeight="1">
      <c r="A666" s="83"/>
      <c r="B666" s="15"/>
      <c r="C666" s="15"/>
      <c r="D666" s="122"/>
      <c r="E666" s="139"/>
      <c r="F666" s="98"/>
    </row>
    <row r="667" spans="1:6" ht="26.25" customHeight="1">
      <c r="A667" s="83"/>
      <c r="B667" s="15"/>
      <c r="C667" s="15"/>
      <c r="D667" s="122"/>
      <c r="E667" s="139"/>
      <c r="F667" s="98"/>
    </row>
    <row r="668" spans="1:6" ht="26.25" customHeight="1">
      <c r="A668" s="83"/>
      <c r="B668" s="15"/>
      <c r="C668" s="15"/>
      <c r="D668" s="122"/>
      <c r="E668" s="139"/>
      <c r="F668" s="98"/>
    </row>
    <row r="669" spans="1:6" ht="26.25" customHeight="1">
      <c r="A669" s="83"/>
      <c r="B669" s="15"/>
      <c r="C669" s="15"/>
      <c r="D669" s="122"/>
      <c r="E669" s="139"/>
      <c r="F669" s="98"/>
    </row>
    <row r="670" spans="1:6" ht="26.25" customHeight="1">
      <c r="A670" s="83"/>
      <c r="B670" s="15"/>
      <c r="C670" s="15"/>
      <c r="D670" s="122"/>
      <c r="E670" s="139"/>
      <c r="F670" s="98"/>
    </row>
    <row r="671" spans="1:6" ht="26.25" customHeight="1">
      <c r="A671" s="83"/>
      <c r="B671" s="15"/>
      <c r="C671" s="15"/>
      <c r="D671" s="122"/>
      <c r="E671" s="139"/>
      <c r="F671" s="98"/>
    </row>
    <row r="672" spans="1:6" ht="26.25" customHeight="1">
      <c r="A672" s="83"/>
      <c r="B672" s="15"/>
      <c r="C672" s="15"/>
      <c r="D672" s="122"/>
      <c r="E672" s="139"/>
      <c r="F672" s="98"/>
    </row>
    <row r="673" spans="1:6" ht="26.25" customHeight="1">
      <c r="A673" s="83"/>
      <c r="B673" s="15"/>
      <c r="C673" s="15"/>
      <c r="D673" s="122"/>
      <c r="E673" s="139"/>
      <c r="F673" s="98"/>
    </row>
    <row r="674" spans="1:6" ht="21" customHeight="1">
      <c r="A674" s="83"/>
      <c r="B674" s="15"/>
      <c r="C674" s="15"/>
      <c r="D674" s="122"/>
      <c r="E674" s="139"/>
      <c r="F674" s="98"/>
    </row>
    <row r="675" spans="1:6" ht="18.75" customHeight="1">
      <c r="A675" s="83"/>
      <c r="B675" s="15"/>
      <c r="C675" s="15"/>
      <c r="D675" s="122"/>
      <c r="E675" s="139"/>
      <c r="F675" s="98"/>
    </row>
    <row r="676" spans="1:6" ht="21" customHeight="1">
      <c r="A676" s="83"/>
      <c r="B676" s="15"/>
      <c r="C676" s="15"/>
      <c r="D676" s="122"/>
      <c r="E676" s="139"/>
      <c r="F676" s="98"/>
    </row>
    <row r="677" spans="1:6" ht="19.5" customHeight="1">
      <c r="A677" s="83"/>
      <c r="B677" s="15"/>
      <c r="C677" s="15"/>
      <c r="D677" s="122"/>
      <c r="E677" s="139"/>
      <c r="F677" s="98"/>
    </row>
    <row r="678" spans="1:6" ht="21" customHeight="1">
      <c r="A678" s="83"/>
      <c r="B678" s="15"/>
      <c r="C678" s="15"/>
      <c r="D678" s="122"/>
      <c r="E678" s="139"/>
      <c r="F678" s="98"/>
    </row>
    <row r="679" spans="1:6" ht="19.5" customHeight="1">
      <c r="A679" s="83"/>
      <c r="B679" s="15"/>
      <c r="C679" s="15"/>
      <c r="D679" s="122"/>
      <c r="E679" s="139"/>
      <c r="F679" s="98"/>
    </row>
    <row r="680" spans="1:6" ht="24" customHeight="1">
      <c r="A680" s="83"/>
      <c r="B680" s="126"/>
      <c r="C680" s="15"/>
      <c r="D680" s="122"/>
      <c r="E680" s="139"/>
      <c r="F680" s="98"/>
    </row>
    <row r="681" spans="1:6" ht="24" customHeight="1">
      <c r="A681" s="83"/>
      <c r="B681" s="126"/>
      <c r="C681" s="15"/>
      <c r="D681" s="122"/>
      <c r="E681" s="139"/>
      <c r="F681" s="98"/>
    </row>
    <row r="682" spans="1:6" ht="18.75" customHeight="1">
      <c r="A682" s="83"/>
      <c r="B682" s="126"/>
      <c r="C682" s="15"/>
      <c r="D682" s="122"/>
      <c r="E682" s="139"/>
      <c r="F682" s="98"/>
    </row>
    <row r="683" spans="1:6" ht="24.75" customHeight="1">
      <c r="A683" s="83"/>
      <c r="B683" s="15"/>
      <c r="C683" s="15"/>
      <c r="D683" s="122"/>
      <c r="E683" s="139"/>
      <c r="F683" s="98"/>
    </row>
    <row r="684" spans="1:6" ht="22.5" customHeight="1">
      <c r="A684" s="83"/>
      <c r="B684" s="15"/>
      <c r="C684" s="15"/>
      <c r="D684" s="122"/>
      <c r="E684" s="139"/>
      <c r="F684" s="98"/>
    </row>
    <row r="685" spans="1:6" ht="24" customHeight="1">
      <c r="A685" s="83"/>
      <c r="B685" s="15"/>
      <c r="C685" s="15"/>
      <c r="D685" s="122"/>
      <c r="E685" s="139"/>
      <c r="F685" s="98"/>
    </row>
    <row r="686" spans="1:6" ht="18" customHeight="1">
      <c r="A686" s="83"/>
      <c r="B686" s="126"/>
      <c r="C686" s="15"/>
      <c r="D686" s="122"/>
      <c r="E686" s="139"/>
      <c r="F686" s="98"/>
    </row>
    <row r="687" spans="1:6" ht="19.5" customHeight="1">
      <c r="A687" s="83"/>
      <c r="B687" s="126"/>
      <c r="C687" s="15"/>
      <c r="D687" s="122"/>
      <c r="E687" s="139"/>
      <c r="F687" s="98"/>
    </row>
    <row r="688" spans="1:6" ht="26.25" customHeight="1">
      <c r="A688" s="83"/>
      <c r="B688" s="126"/>
      <c r="C688" s="15"/>
      <c r="D688" s="122"/>
      <c r="E688" s="139"/>
      <c r="F688" s="98"/>
    </row>
    <row r="689" spans="1:6" ht="27.75" customHeight="1">
      <c r="A689" s="83"/>
      <c r="B689" s="126"/>
      <c r="C689" s="141"/>
      <c r="D689" s="142"/>
      <c r="E689" s="139"/>
      <c r="F689" s="98"/>
    </row>
    <row r="690" spans="1:6" ht="24" customHeight="1">
      <c r="A690" s="83"/>
      <c r="B690" s="141"/>
      <c r="C690" s="141"/>
      <c r="D690" s="142"/>
      <c r="E690" s="139"/>
      <c r="F690" s="98"/>
    </row>
    <row r="691" spans="1:6" ht="29.25" customHeight="1">
      <c r="A691" s="83"/>
      <c r="B691" s="141"/>
      <c r="C691" s="141"/>
      <c r="D691" s="142"/>
      <c r="E691" s="139"/>
      <c r="F691" s="140"/>
    </row>
    <row r="692" spans="1:6" ht="27" customHeight="1">
      <c r="A692" s="83"/>
      <c r="B692" s="141"/>
      <c r="C692" s="141"/>
      <c r="D692" s="142"/>
      <c r="E692" s="139"/>
      <c r="F692" s="140"/>
    </row>
    <row r="693" spans="1:6" ht="30.75" customHeight="1">
      <c r="A693" s="83"/>
      <c r="B693" s="141"/>
      <c r="C693" s="141"/>
      <c r="D693" s="142"/>
      <c r="E693" s="139"/>
      <c r="F693" s="140"/>
    </row>
    <row r="694" spans="1:6" ht="29.25" customHeight="1">
      <c r="A694" s="83"/>
      <c r="B694" s="141"/>
      <c r="C694" s="141"/>
      <c r="D694" s="142"/>
      <c r="E694" s="139"/>
      <c r="F694" s="140"/>
    </row>
    <row r="695" spans="1:6" ht="31.5" customHeight="1">
      <c r="A695" s="83"/>
      <c r="B695" s="126"/>
      <c r="C695" s="141"/>
      <c r="D695" s="142"/>
      <c r="E695" s="139"/>
      <c r="F695" s="98"/>
    </row>
    <row r="696" spans="1:6" ht="27" customHeight="1">
      <c r="A696" s="83"/>
      <c r="B696" s="141"/>
      <c r="C696" s="141"/>
      <c r="D696" s="142"/>
      <c r="E696" s="139"/>
      <c r="F696" s="98"/>
    </row>
    <row r="697" spans="1:6" ht="29.25" customHeight="1">
      <c r="A697" s="83"/>
      <c r="B697" s="141"/>
      <c r="C697" s="141"/>
      <c r="D697" s="142"/>
      <c r="E697" s="139"/>
      <c r="F697" s="98"/>
    </row>
    <row r="698" spans="1:6" ht="30.75" customHeight="1">
      <c r="A698" s="83"/>
      <c r="B698" s="141"/>
      <c r="C698" s="141"/>
      <c r="D698" s="142"/>
      <c r="E698" s="139"/>
      <c r="F698" s="98"/>
    </row>
    <row r="699" spans="1:6" ht="28.5" customHeight="1">
      <c r="A699" s="83"/>
      <c r="B699" s="141"/>
      <c r="C699" s="141"/>
      <c r="D699" s="142"/>
      <c r="E699" s="139"/>
      <c r="F699" s="98"/>
    </row>
    <row r="700" spans="1:6" ht="24.75" customHeight="1">
      <c r="A700" s="83"/>
      <c r="B700" s="141"/>
      <c r="C700" s="141"/>
      <c r="D700" s="142"/>
      <c r="E700" s="139"/>
      <c r="F700" s="98"/>
    </row>
    <row r="701" spans="1:6" ht="48" customHeight="1">
      <c r="A701" s="83"/>
      <c r="B701" s="15"/>
      <c r="C701" s="15"/>
      <c r="D701" s="122"/>
      <c r="E701" s="139"/>
      <c r="F701" s="98"/>
    </row>
    <row r="702" spans="1:6" ht="21" customHeight="1">
      <c r="A702" s="83"/>
      <c r="B702" s="15"/>
      <c r="C702" s="15"/>
      <c r="D702" s="122"/>
      <c r="E702" s="139"/>
      <c r="F702" s="98"/>
    </row>
    <row r="703" spans="1:6" ht="29.25" customHeight="1">
      <c r="A703" s="83"/>
      <c r="B703" s="15"/>
      <c r="C703" s="15"/>
      <c r="D703" s="122"/>
      <c r="E703" s="139"/>
      <c r="F703" s="98"/>
    </row>
    <row r="704" spans="1:6" ht="19.5" customHeight="1">
      <c r="A704" s="83"/>
      <c r="B704" s="15"/>
      <c r="C704" s="15"/>
      <c r="D704" s="122"/>
      <c r="E704" s="139"/>
      <c r="F704" s="98"/>
    </row>
    <row r="705" spans="1:6" ht="28.5" customHeight="1">
      <c r="A705" s="83"/>
      <c r="B705" s="15"/>
      <c r="C705" s="15"/>
      <c r="D705" s="122"/>
      <c r="E705" s="139"/>
      <c r="F705" s="98"/>
    </row>
    <row r="706" spans="1:6" ht="24" customHeight="1">
      <c r="A706" s="83"/>
      <c r="B706" s="15"/>
      <c r="C706" s="15"/>
      <c r="D706" s="122"/>
      <c r="E706" s="139"/>
      <c r="F706" s="98"/>
    </row>
    <row r="707" spans="1:6" ht="27.75" customHeight="1">
      <c r="A707" s="83"/>
      <c r="B707" s="15"/>
      <c r="C707" s="15"/>
      <c r="D707" s="122"/>
      <c r="E707" s="139"/>
      <c r="F707" s="98"/>
    </row>
    <row r="708" spans="1:6" ht="27.75" customHeight="1">
      <c r="A708" s="83"/>
      <c r="B708" s="126"/>
      <c r="C708" s="15"/>
      <c r="D708" s="122"/>
      <c r="E708" s="139"/>
      <c r="F708" s="98"/>
    </row>
    <row r="709" spans="1:6" ht="27.75" customHeight="1">
      <c r="A709" s="83"/>
      <c r="B709" s="15"/>
      <c r="C709" s="15"/>
      <c r="D709" s="122"/>
      <c r="E709" s="139"/>
      <c r="F709" s="140"/>
    </row>
    <row r="710" spans="1:6" ht="27.75" customHeight="1">
      <c r="A710" s="83"/>
      <c r="B710" s="15"/>
      <c r="C710" s="15"/>
      <c r="D710" s="122"/>
      <c r="E710" s="139"/>
      <c r="F710" s="140"/>
    </row>
    <row r="711" spans="1:6" ht="27.75" customHeight="1">
      <c r="A711" s="83"/>
      <c r="B711" s="15"/>
      <c r="C711" s="15"/>
      <c r="D711" s="122"/>
      <c r="E711" s="139"/>
      <c r="F711" s="140"/>
    </row>
    <row r="712" spans="1:6" ht="27.75" customHeight="1">
      <c r="A712" s="83"/>
      <c r="B712" s="15"/>
      <c r="C712" s="15"/>
      <c r="D712" s="122"/>
      <c r="E712" s="139"/>
      <c r="F712" s="98"/>
    </row>
    <row r="713" spans="1:6" ht="27.75" customHeight="1">
      <c r="A713" s="83"/>
      <c r="B713" s="126"/>
      <c r="C713" s="15"/>
      <c r="D713" s="122"/>
      <c r="E713" s="139"/>
      <c r="F713" s="98"/>
    </row>
    <row r="714" spans="1:6" ht="49.5" customHeight="1">
      <c r="A714" s="83"/>
      <c r="B714" s="15"/>
      <c r="C714" s="15"/>
      <c r="D714" s="122"/>
      <c r="E714" s="139"/>
      <c r="F714" s="140"/>
    </row>
    <row r="715" spans="1:6" ht="27.75" customHeight="1">
      <c r="A715" s="83"/>
      <c r="B715" s="15"/>
      <c r="C715" s="15"/>
      <c r="D715" s="122"/>
      <c r="E715" s="139"/>
      <c r="F715" s="98"/>
    </row>
    <row r="716" spans="1:6" ht="27.75" customHeight="1">
      <c r="A716" s="83"/>
      <c r="B716" s="126"/>
      <c r="C716" s="15"/>
      <c r="D716" s="122"/>
      <c r="E716" s="139"/>
      <c r="F716" s="98"/>
    </row>
    <row r="717" spans="1:6" ht="27.75" customHeight="1">
      <c r="A717" s="83"/>
      <c r="B717" s="126"/>
      <c r="C717" s="15"/>
      <c r="D717" s="122"/>
      <c r="E717" s="139"/>
      <c r="F717" s="98"/>
    </row>
    <row r="718" spans="1:6" ht="27.75" customHeight="1">
      <c r="A718" s="83"/>
      <c r="B718" s="126"/>
      <c r="C718" s="15"/>
      <c r="D718" s="122"/>
      <c r="E718" s="139"/>
      <c r="F718" s="98"/>
    </row>
    <row r="719" spans="1:6" ht="27.75" customHeight="1">
      <c r="A719" s="83"/>
      <c r="B719" s="126"/>
      <c r="C719" s="15"/>
      <c r="D719" s="122"/>
      <c r="E719" s="139"/>
      <c r="F719" s="98"/>
    </row>
    <row r="720" spans="1:6" ht="27.75" customHeight="1">
      <c r="A720" s="83"/>
      <c r="B720" s="126"/>
      <c r="C720" s="15"/>
      <c r="D720" s="122"/>
      <c r="E720" s="139"/>
      <c r="F720" s="98"/>
    </row>
    <row r="721" spans="1:6" ht="27.75" customHeight="1">
      <c r="A721" s="83"/>
      <c r="B721" s="126"/>
      <c r="C721" s="15"/>
      <c r="D721" s="122"/>
      <c r="E721" s="139"/>
      <c r="F721" s="98"/>
    </row>
    <row r="722" spans="1:6" ht="27.75" customHeight="1">
      <c r="A722" s="83"/>
      <c r="B722" s="126"/>
      <c r="C722" s="15"/>
      <c r="D722" s="122"/>
      <c r="E722" s="139"/>
      <c r="F722" s="140"/>
    </row>
    <row r="723" spans="1:6" ht="27.75" customHeight="1">
      <c r="A723" s="83"/>
      <c r="B723" s="126"/>
      <c r="C723" s="15"/>
      <c r="D723" s="122"/>
      <c r="E723" s="139"/>
      <c r="F723" s="98"/>
    </row>
    <row r="724" spans="1:6" ht="27.75" customHeight="1">
      <c r="A724" s="83"/>
      <c r="B724" s="126"/>
      <c r="C724" s="15"/>
      <c r="D724" s="122"/>
      <c r="E724" s="139"/>
      <c r="F724" s="98"/>
    </row>
    <row r="725" spans="1:6" ht="27.75" customHeight="1">
      <c r="A725" s="83"/>
      <c r="B725" s="126"/>
      <c r="C725" s="15"/>
      <c r="D725" s="122"/>
      <c r="E725" s="139"/>
      <c r="F725" s="140"/>
    </row>
    <row r="726" spans="1:6" ht="27.75" customHeight="1">
      <c r="A726" s="83"/>
      <c r="B726" s="126"/>
      <c r="C726" s="15"/>
      <c r="D726" s="122"/>
      <c r="E726" s="139"/>
      <c r="F726" s="140"/>
    </row>
    <row r="727" spans="1:6" ht="27.75" customHeight="1">
      <c r="A727" s="83"/>
      <c r="B727" s="126"/>
      <c r="C727" s="15"/>
      <c r="D727" s="122"/>
      <c r="E727" s="139"/>
      <c r="F727" s="140"/>
    </row>
    <row r="728" spans="1:6" ht="27.75" customHeight="1">
      <c r="A728" s="83"/>
      <c r="B728" s="126"/>
      <c r="C728" s="15"/>
      <c r="D728" s="122"/>
      <c r="E728" s="139"/>
      <c r="F728" s="98"/>
    </row>
    <row r="729" spans="1:6" ht="29.25" customHeight="1">
      <c r="A729" s="83"/>
      <c r="B729" s="15"/>
      <c r="C729" s="15"/>
      <c r="D729" s="122"/>
      <c r="E729" s="139"/>
      <c r="F729" s="98"/>
    </row>
    <row r="730" spans="1:6" ht="27.75" customHeight="1">
      <c r="A730" s="83"/>
      <c r="B730" s="15"/>
      <c r="C730" s="15"/>
      <c r="D730" s="122"/>
      <c r="E730" s="139"/>
      <c r="F730" s="98"/>
    </row>
    <row r="731" spans="1:6" ht="27.75" customHeight="1">
      <c r="A731" s="83"/>
      <c r="B731" s="15"/>
      <c r="C731" s="15"/>
      <c r="D731" s="122"/>
      <c r="E731" s="139"/>
      <c r="F731" s="98"/>
    </row>
    <row r="732" spans="1:6" ht="27.75" customHeight="1">
      <c r="A732" s="83"/>
      <c r="B732" s="15"/>
      <c r="C732" s="15"/>
      <c r="D732" s="122"/>
      <c r="E732" s="139"/>
      <c r="F732" s="98"/>
    </row>
    <row r="733" spans="1:6" ht="27.75" customHeight="1">
      <c r="A733" s="83"/>
      <c r="B733" s="126"/>
      <c r="C733" s="15"/>
      <c r="D733" s="122"/>
      <c r="E733" s="139"/>
      <c r="F733" s="98"/>
    </row>
    <row r="734" spans="1:6" ht="27.75" customHeight="1">
      <c r="A734" s="83"/>
      <c r="B734" s="126"/>
      <c r="C734" s="15"/>
      <c r="D734" s="122"/>
      <c r="E734" s="139"/>
      <c r="F734" s="98"/>
    </row>
    <row r="735" spans="1:6" ht="27.75" customHeight="1">
      <c r="A735" s="83"/>
      <c r="B735" s="126"/>
      <c r="C735" s="15"/>
      <c r="D735" s="122"/>
      <c r="E735" s="139"/>
      <c r="F735" s="98"/>
    </row>
    <row r="736" spans="1:6" ht="27.75" customHeight="1">
      <c r="A736" s="83"/>
      <c r="B736" s="126"/>
      <c r="C736" s="15"/>
      <c r="D736" s="122"/>
      <c r="E736" s="139"/>
      <c r="F736" s="98"/>
    </row>
    <row r="737" spans="1:6" ht="27.75" customHeight="1">
      <c r="A737" s="83"/>
      <c r="B737" s="15"/>
      <c r="C737" s="15"/>
      <c r="D737" s="122"/>
      <c r="E737" s="139"/>
      <c r="F737" s="98"/>
    </row>
    <row r="738" spans="1:6" ht="27.75" customHeight="1">
      <c r="A738" s="83"/>
      <c r="B738" s="15"/>
      <c r="C738" s="15"/>
      <c r="D738" s="122"/>
      <c r="E738" s="139"/>
      <c r="F738" s="98"/>
    </row>
    <row r="739" spans="1:6" ht="27.75" customHeight="1">
      <c r="A739" s="83"/>
      <c r="B739" s="15"/>
      <c r="C739" s="15"/>
      <c r="D739" s="122"/>
      <c r="E739" s="139"/>
      <c r="F739" s="140"/>
    </row>
    <row r="740" spans="1:6" ht="27.75" customHeight="1">
      <c r="A740" s="83"/>
      <c r="B740" s="15"/>
      <c r="C740" s="15"/>
      <c r="D740" s="122"/>
      <c r="E740" s="139"/>
      <c r="F740" s="98"/>
    </row>
    <row r="741" spans="1:6" ht="27.75" customHeight="1">
      <c r="A741" s="83"/>
      <c r="B741" s="15"/>
      <c r="C741" s="15"/>
      <c r="D741" s="122"/>
      <c r="E741" s="139"/>
      <c r="F741" s="98"/>
    </row>
    <row r="742" spans="1:6" ht="33.75" customHeight="1">
      <c r="A742" s="83"/>
      <c r="B742" s="15"/>
      <c r="C742" s="15"/>
      <c r="D742" s="122"/>
      <c r="E742" s="139"/>
      <c r="F742" s="98"/>
    </row>
    <row r="743" spans="1:6" ht="27.75" customHeight="1">
      <c r="A743" s="83"/>
      <c r="B743" s="15"/>
      <c r="C743" s="15"/>
      <c r="D743" s="122"/>
      <c r="E743" s="139"/>
      <c r="F743" s="98"/>
    </row>
    <row r="744" spans="1:6" ht="27.75" customHeight="1">
      <c r="A744" s="83"/>
      <c r="B744" s="126"/>
      <c r="C744" s="15"/>
      <c r="D744" s="122"/>
      <c r="E744" s="139"/>
      <c r="F744" s="98"/>
    </row>
    <row r="745" spans="1:6" ht="27.75" customHeight="1">
      <c r="A745" s="83"/>
      <c r="B745" s="15"/>
      <c r="C745" s="15"/>
      <c r="D745" s="122"/>
      <c r="E745" s="139"/>
      <c r="F745" s="140"/>
    </row>
    <row r="746" spans="1:6" ht="27.75" customHeight="1">
      <c r="A746" s="83"/>
      <c r="B746" s="15"/>
      <c r="C746" s="15"/>
      <c r="D746" s="122"/>
      <c r="E746" s="139"/>
      <c r="F746" s="98"/>
    </row>
    <row r="747" spans="1:6" ht="27.75" customHeight="1">
      <c r="A747" s="83"/>
      <c r="B747" s="126"/>
      <c r="C747" s="15"/>
      <c r="D747" s="122"/>
      <c r="E747" s="139"/>
      <c r="F747" s="98"/>
    </row>
    <row r="748" spans="1:6" ht="27.75" customHeight="1">
      <c r="A748" s="83"/>
      <c r="B748" s="15"/>
      <c r="C748" s="15"/>
      <c r="D748" s="122"/>
      <c r="E748" s="139"/>
      <c r="F748" s="98"/>
    </row>
    <row r="749" spans="1:6" ht="27.75" customHeight="1">
      <c r="A749" s="83"/>
      <c r="B749" s="15"/>
      <c r="C749" s="15"/>
      <c r="D749" s="122"/>
      <c r="E749" s="139"/>
      <c r="F749" s="98"/>
    </row>
    <row r="750" spans="1:6" ht="27.75" customHeight="1">
      <c r="A750" s="83"/>
      <c r="B750" s="15"/>
      <c r="C750" s="15"/>
      <c r="D750" s="122"/>
      <c r="E750" s="139"/>
      <c r="F750" s="98"/>
    </row>
    <row r="751" spans="1:6" ht="27.75" customHeight="1">
      <c r="A751" s="83"/>
      <c r="B751" s="15"/>
      <c r="C751" s="15"/>
      <c r="D751" s="122"/>
      <c r="E751" s="139"/>
      <c r="F751" s="98"/>
    </row>
    <row r="752" spans="1:6" ht="27.75" customHeight="1">
      <c r="A752" s="83"/>
      <c r="B752" s="15"/>
      <c r="C752" s="15"/>
      <c r="D752" s="122"/>
      <c r="E752" s="139"/>
      <c r="F752" s="98"/>
    </row>
    <row r="753" spans="1:6" ht="27.75" customHeight="1">
      <c r="A753" s="83"/>
      <c r="B753" s="15"/>
      <c r="C753" s="15"/>
      <c r="D753" s="122"/>
      <c r="E753" s="139"/>
      <c r="F753" s="98"/>
    </row>
    <row r="754" spans="1:6" ht="27.75" customHeight="1">
      <c r="A754" s="83"/>
      <c r="B754" s="15"/>
      <c r="C754" s="15"/>
      <c r="D754" s="122"/>
      <c r="E754" s="139"/>
      <c r="F754" s="98"/>
    </row>
    <row r="755" spans="1:6" ht="27.75" customHeight="1">
      <c r="A755" s="83"/>
      <c r="B755" s="15"/>
      <c r="C755" s="15"/>
      <c r="D755" s="122"/>
      <c r="E755" s="139"/>
      <c r="F755" s="98"/>
    </row>
    <row r="756" spans="1:6" ht="27.75" customHeight="1">
      <c r="A756" s="83"/>
      <c r="B756" s="15"/>
      <c r="C756" s="15"/>
      <c r="D756" s="122"/>
      <c r="E756" s="139"/>
      <c r="F756" s="98"/>
    </row>
    <row r="757" spans="1:6" ht="27" customHeight="1">
      <c r="A757" s="83"/>
      <c r="B757" s="126"/>
      <c r="C757" s="15"/>
      <c r="D757" s="122"/>
      <c r="E757" s="139"/>
      <c r="F757" s="98"/>
    </row>
    <row r="758" spans="1:6" ht="27.75" customHeight="1">
      <c r="A758" s="83"/>
      <c r="B758" s="47"/>
      <c r="C758" s="15"/>
      <c r="D758" s="122"/>
      <c r="E758" s="139"/>
      <c r="F758" s="98"/>
    </row>
    <row r="759" spans="1:6" ht="27.75" customHeight="1">
      <c r="A759" s="83"/>
      <c r="B759" s="15"/>
      <c r="C759" s="15"/>
      <c r="D759" s="122"/>
      <c r="E759" s="139"/>
      <c r="F759" s="98"/>
    </row>
    <row r="760" spans="1:6" ht="27.75" customHeight="1">
      <c r="A760" s="83"/>
      <c r="B760" s="15"/>
      <c r="C760" s="15"/>
      <c r="D760" s="122"/>
      <c r="E760" s="139"/>
      <c r="F760" s="98"/>
    </row>
    <row r="761" spans="1:6" ht="27.75" customHeight="1">
      <c r="A761" s="83"/>
      <c r="B761" s="15"/>
      <c r="C761" s="15"/>
      <c r="D761" s="122"/>
      <c r="E761" s="139"/>
      <c r="F761" s="98"/>
    </row>
    <row r="762" spans="1:6" ht="27.75" customHeight="1">
      <c r="A762" s="83"/>
      <c r="B762" s="15"/>
      <c r="C762" s="15"/>
      <c r="D762" s="122"/>
      <c r="E762" s="139"/>
      <c r="F762" s="98"/>
    </row>
    <row r="763" spans="1:6" ht="27.75" customHeight="1">
      <c r="A763" s="83"/>
      <c r="B763" s="15"/>
      <c r="C763" s="15"/>
      <c r="D763" s="122"/>
      <c r="E763" s="139"/>
      <c r="F763" s="98"/>
    </row>
    <row r="764" spans="1:6" ht="27.75" customHeight="1">
      <c r="A764" s="83"/>
      <c r="B764" s="15"/>
      <c r="C764" s="15"/>
      <c r="D764" s="122"/>
      <c r="E764" s="139"/>
      <c r="F764" s="98"/>
    </row>
    <row r="765" spans="1:6" ht="27.75" customHeight="1">
      <c r="A765" s="83"/>
      <c r="B765" s="15"/>
      <c r="C765" s="15"/>
      <c r="D765" s="122"/>
      <c r="E765" s="139"/>
      <c r="F765" s="98"/>
    </row>
    <row r="766" spans="1:6" ht="27.75" customHeight="1">
      <c r="A766" s="83"/>
      <c r="B766" s="15"/>
      <c r="C766" s="15"/>
      <c r="D766" s="122"/>
      <c r="E766" s="139"/>
      <c r="F766" s="98"/>
    </row>
    <row r="767" spans="1:6" ht="27.75" customHeight="1">
      <c r="A767" s="83"/>
      <c r="B767" s="15"/>
      <c r="C767" s="15"/>
      <c r="D767" s="122"/>
      <c r="E767" s="139"/>
      <c r="F767" s="98"/>
    </row>
    <row r="768" spans="1:6" ht="27.75" customHeight="1">
      <c r="A768" s="83"/>
      <c r="B768" s="15"/>
      <c r="C768" s="15"/>
      <c r="D768" s="122"/>
      <c r="E768" s="139"/>
      <c r="F768" s="98"/>
    </row>
    <row r="769" spans="1:6" ht="27.75" customHeight="1">
      <c r="A769" s="83"/>
      <c r="B769" s="15"/>
      <c r="C769" s="15"/>
      <c r="D769" s="122"/>
      <c r="E769" s="139"/>
      <c r="F769" s="98"/>
    </row>
    <row r="770" spans="1:6" ht="27.75" customHeight="1">
      <c r="A770" s="83"/>
      <c r="B770" s="126"/>
      <c r="C770" s="15"/>
      <c r="D770" s="122"/>
      <c r="E770" s="139"/>
      <c r="F770" s="98"/>
    </row>
    <row r="771" spans="1:6" ht="27.75" customHeight="1">
      <c r="A771" s="83"/>
      <c r="B771" s="126"/>
      <c r="C771" s="15"/>
      <c r="D771" s="122"/>
      <c r="E771" s="139"/>
      <c r="F771" s="98"/>
    </row>
    <row r="772" spans="1:6" ht="27.75" customHeight="1">
      <c r="A772" s="83"/>
      <c r="B772" s="15"/>
      <c r="C772" s="15"/>
      <c r="D772" s="122"/>
      <c r="E772" s="139"/>
      <c r="F772" s="98"/>
    </row>
    <row r="773" spans="1:6" ht="27.75" customHeight="1">
      <c r="A773" s="83"/>
      <c r="B773" s="15"/>
      <c r="C773" s="15"/>
      <c r="D773" s="122"/>
      <c r="E773" s="139"/>
      <c r="F773" s="98"/>
    </row>
    <row r="774" spans="1:6" ht="27.75" customHeight="1">
      <c r="A774" s="83"/>
      <c r="B774" s="15"/>
      <c r="C774" s="15"/>
      <c r="D774" s="122"/>
      <c r="E774" s="139"/>
      <c r="F774" s="98"/>
    </row>
    <row r="775" spans="1:6" ht="27.75" customHeight="1">
      <c r="A775" s="83"/>
      <c r="B775" s="15"/>
      <c r="C775" s="15"/>
      <c r="D775" s="122"/>
      <c r="E775" s="139"/>
      <c r="F775" s="98"/>
    </row>
    <row r="776" spans="1:6" ht="27.75" customHeight="1">
      <c r="A776" s="83"/>
      <c r="B776" s="15"/>
      <c r="C776" s="15"/>
      <c r="D776" s="122"/>
      <c r="E776" s="139"/>
      <c r="F776" s="98"/>
    </row>
    <row r="777" spans="1:6" ht="27.75" customHeight="1">
      <c r="A777" s="83"/>
      <c r="B777" s="15"/>
      <c r="C777" s="15"/>
      <c r="D777" s="122"/>
      <c r="E777" s="139"/>
      <c r="F777" s="98"/>
    </row>
    <row r="778" spans="1:6" ht="27.75" customHeight="1">
      <c r="A778" s="83"/>
      <c r="B778" s="15"/>
      <c r="C778" s="15"/>
      <c r="D778" s="122"/>
      <c r="E778" s="139"/>
      <c r="F778" s="98"/>
    </row>
    <row r="779" spans="1:6" ht="27.75" customHeight="1">
      <c r="A779" s="83"/>
      <c r="B779" s="15"/>
      <c r="C779" s="15"/>
      <c r="D779" s="122"/>
      <c r="E779" s="139"/>
      <c r="F779" s="98"/>
    </row>
    <row r="780" spans="1:6" ht="27.75" customHeight="1">
      <c r="A780" s="83"/>
      <c r="B780" s="126"/>
      <c r="C780" s="15"/>
      <c r="D780" s="122"/>
      <c r="E780" s="139"/>
      <c r="F780" s="98"/>
    </row>
    <row r="781" spans="1:6" ht="24" customHeight="1">
      <c r="A781" s="83"/>
      <c r="B781" s="126"/>
      <c r="C781" s="15"/>
      <c r="D781" s="122"/>
      <c r="E781" s="139"/>
      <c r="F781" s="98"/>
    </row>
    <row r="782" spans="1:6" ht="27.75" customHeight="1">
      <c r="A782" s="83"/>
      <c r="B782" s="126"/>
      <c r="C782" s="15"/>
      <c r="D782" s="122"/>
      <c r="E782" s="139"/>
      <c r="F782" s="140"/>
    </row>
    <row r="783" spans="1:6" ht="27.75" customHeight="1">
      <c r="A783" s="83"/>
      <c r="B783" s="126"/>
      <c r="C783" s="15"/>
      <c r="D783" s="122"/>
      <c r="E783" s="139"/>
      <c r="F783" s="98"/>
    </row>
    <row r="784" spans="1:6" ht="27.75" customHeight="1">
      <c r="A784" s="83"/>
      <c r="B784" s="126"/>
      <c r="C784" s="15"/>
      <c r="D784" s="122"/>
      <c r="E784" s="139"/>
      <c r="F784" s="98"/>
    </row>
    <row r="785" spans="1:6" ht="27.75" customHeight="1">
      <c r="A785" s="83"/>
      <c r="B785" s="126"/>
      <c r="C785" s="15"/>
      <c r="D785" s="122"/>
      <c r="E785" s="139"/>
      <c r="F785" s="98"/>
    </row>
    <row r="786" spans="1:6" ht="27.75" customHeight="1">
      <c r="A786" s="83"/>
      <c r="B786" s="126"/>
      <c r="C786" s="15"/>
      <c r="D786" s="122"/>
      <c r="E786" s="139"/>
      <c r="F786" s="140"/>
    </row>
    <row r="787" spans="1:6" ht="27.75" customHeight="1">
      <c r="A787" s="83"/>
      <c r="B787" s="126"/>
      <c r="C787" s="15"/>
      <c r="D787" s="122"/>
      <c r="E787" s="139"/>
      <c r="F787" s="98"/>
    </row>
    <row r="788" spans="1:6" ht="27.75" customHeight="1">
      <c r="A788" s="83"/>
      <c r="B788" s="126"/>
      <c r="C788" s="15"/>
      <c r="D788" s="122"/>
      <c r="E788" s="139"/>
      <c r="F788" s="98"/>
    </row>
    <row r="789" spans="1:6" ht="27.75" customHeight="1">
      <c r="A789" s="83"/>
      <c r="B789" s="126"/>
      <c r="C789" s="15"/>
      <c r="D789" s="122"/>
      <c r="E789" s="139"/>
      <c r="F789" s="98"/>
    </row>
    <row r="790" spans="1:6" ht="27.75" customHeight="1">
      <c r="A790" s="83"/>
      <c r="B790" s="126"/>
      <c r="C790" s="15"/>
      <c r="D790" s="122"/>
      <c r="E790" s="139"/>
      <c r="F790" s="98"/>
    </row>
    <row r="791" spans="1:6" ht="27.75" customHeight="1">
      <c r="A791" s="83"/>
      <c r="B791" s="126"/>
      <c r="C791" s="15"/>
      <c r="D791" s="122"/>
      <c r="E791" s="139"/>
      <c r="F791" s="98"/>
    </row>
    <row r="792" spans="1:6" ht="27.75" customHeight="1">
      <c r="A792" s="83"/>
      <c r="B792" s="126"/>
      <c r="C792" s="15"/>
      <c r="D792" s="122"/>
      <c r="E792" s="139"/>
      <c r="F792" s="98"/>
    </row>
    <row r="793" spans="1:6" ht="27.75" customHeight="1">
      <c r="A793" s="83"/>
      <c r="B793" s="126"/>
      <c r="C793" s="15"/>
      <c r="D793" s="122"/>
      <c r="E793" s="139"/>
      <c r="F793" s="98"/>
    </row>
    <row r="794" spans="1:6" ht="27.75" customHeight="1">
      <c r="A794" s="83"/>
      <c r="B794" s="126"/>
      <c r="C794" s="15"/>
      <c r="D794" s="122"/>
      <c r="E794" s="139"/>
      <c r="F794" s="98"/>
    </row>
    <row r="795" spans="1:6" ht="27.75" customHeight="1">
      <c r="A795" s="83"/>
      <c r="B795" s="126"/>
      <c r="C795" s="15"/>
      <c r="D795" s="122"/>
      <c r="E795" s="139"/>
      <c r="F795" s="98"/>
    </row>
    <row r="796" spans="1:6" ht="27.75" customHeight="1">
      <c r="A796" s="83"/>
      <c r="B796" s="126"/>
      <c r="C796" s="15"/>
      <c r="D796" s="122"/>
      <c r="E796" s="139"/>
      <c r="F796" s="98"/>
    </row>
    <row r="797" spans="1:6" ht="27.75" customHeight="1">
      <c r="A797" s="83"/>
      <c r="B797" s="126"/>
      <c r="C797" s="15"/>
      <c r="D797" s="122"/>
      <c r="E797" s="139"/>
      <c r="F797" s="98"/>
    </row>
    <row r="798" spans="1:6" ht="27.75" customHeight="1">
      <c r="A798" s="83"/>
      <c r="B798" s="126"/>
      <c r="C798" s="15"/>
      <c r="D798" s="122"/>
      <c r="E798" s="139"/>
      <c r="F798" s="98"/>
    </row>
    <row r="799" spans="1:6" ht="27.75" customHeight="1">
      <c r="A799" s="83"/>
      <c r="B799" s="126"/>
      <c r="C799" s="15"/>
      <c r="D799" s="122"/>
      <c r="E799" s="139"/>
      <c r="F799" s="98"/>
    </row>
    <row r="800" spans="1:6" ht="27.75" customHeight="1">
      <c r="A800" s="83"/>
      <c r="B800" s="126"/>
      <c r="C800" s="15"/>
      <c r="D800" s="122"/>
      <c r="E800" s="139"/>
      <c r="F800" s="98"/>
    </row>
    <row r="801" spans="1:6" ht="27.75" customHeight="1">
      <c r="A801" s="83"/>
      <c r="B801" s="47"/>
      <c r="C801" s="15"/>
      <c r="D801" s="122"/>
      <c r="E801" s="139"/>
      <c r="F801" s="140"/>
    </row>
    <row r="802" spans="1:6" ht="27.75" customHeight="1">
      <c r="A802" s="83"/>
      <c r="B802" s="126"/>
      <c r="C802" s="15"/>
      <c r="D802" s="122"/>
      <c r="E802" s="139"/>
      <c r="F802" s="98"/>
    </row>
    <row r="803" spans="1:6" ht="27.75" customHeight="1">
      <c r="A803" s="83"/>
      <c r="B803" s="126"/>
      <c r="C803" s="15"/>
      <c r="D803" s="122"/>
      <c r="E803" s="139"/>
      <c r="F803" s="98"/>
    </row>
    <row r="804" spans="1:6" ht="27.75" customHeight="1">
      <c r="A804" s="83"/>
      <c r="B804" s="126"/>
      <c r="C804" s="15"/>
      <c r="D804" s="122"/>
      <c r="E804" s="139"/>
      <c r="F804" s="98"/>
    </row>
    <row r="805" spans="1:6" ht="27.75" customHeight="1">
      <c r="A805" s="83"/>
      <c r="B805" s="126"/>
      <c r="C805" s="15"/>
      <c r="D805" s="122"/>
      <c r="E805" s="139"/>
      <c r="F805" s="98"/>
    </row>
    <row r="806" spans="1:6" ht="27.75" customHeight="1">
      <c r="A806" s="83"/>
      <c r="B806" s="126"/>
      <c r="C806" s="15"/>
      <c r="D806" s="122"/>
      <c r="E806" s="139"/>
      <c r="F806" s="98"/>
    </row>
    <row r="807" spans="1:6" ht="27.75" customHeight="1">
      <c r="A807" s="83"/>
      <c r="B807" s="126"/>
      <c r="C807" s="15"/>
      <c r="D807" s="122"/>
      <c r="E807" s="139"/>
      <c r="F807" s="98"/>
    </row>
    <row r="808" spans="1:6" ht="27.75" customHeight="1">
      <c r="A808" s="83"/>
      <c r="B808" s="126"/>
      <c r="C808" s="15"/>
      <c r="D808" s="122"/>
      <c r="E808" s="139"/>
      <c r="F808" s="140"/>
    </row>
    <row r="809" spans="1:6" ht="27.75" customHeight="1">
      <c r="A809" s="83"/>
      <c r="B809" s="126"/>
      <c r="C809" s="15"/>
      <c r="D809" s="122"/>
      <c r="E809" s="139"/>
      <c r="F809" s="98"/>
    </row>
    <row r="810" spans="1:6" ht="27.75" customHeight="1">
      <c r="A810" s="83"/>
      <c r="B810" s="126"/>
      <c r="C810" s="15"/>
      <c r="D810" s="122"/>
      <c r="E810" s="139"/>
      <c r="F810" s="140"/>
    </row>
    <row r="811" spans="1:6" ht="27.75" customHeight="1">
      <c r="A811" s="83"/>
      <c r="B811" s="126"/>
      <c r="C811" s="15"/>
      <c r="D811" s="122"/>
      <c r="E811" s="139"/>
      <c r="F811" s="98"/>
    </row>
    <row r="812" spans="1:6" ht="27.75" customHeight="1">
      <c r="A812" s="83"/>
      <c r="B812" s="126"/>
      <c r="C812" s="15"/>
      <c r="D812" s="122"/>
      <c r="E812" s="139"/>
      <c r="F812" s="98"/>
    </row>
    <row r="813" spans="1:6" ht="27.75" customHeight="1">
      <c r="A813" s="83"/>
      <c r="B813" s="126"/>
      <c r="C813" s="15"/>
      <c r="D813" s="122"/>
      <c r="E813" s="139"/>
      <c r="F813" s="98"/>
    </row>
    <row r="814" spans="1:6" ht="27.75" customHeight="1">
      <c r="A814" s="83"/>
      <c r="B814" s="126"/>
      <c r="C814" s="15"/>
      <c r="D814" s="122"/>
      <c r="E814" s="139"/>
      <c r="F814" s="98"/>
    </row>
    <row r="815" spans="1:6" ht="27.75" customHeight="1">
      <c r="A815" s="83"/>
      <c r="B815" s="47"/>
      <c r="C815" s="15"/>
      <c r="D815" s="122"/>
      <c r="E815" s="139"/>
      <c r="F815" s="98"/>
    </row>
    <row r="816" spans="1:6" ht="27.75" customHeight="1">
      <c r="A816" s="83"/>
      <c r="B816" s="126"/>
      <c r="C816" s="15"/>
      <c r="D816" s="122"/>
      <c r="E816" s="139"/>
      <c r="F816" s="98"/>
    </row>
    <row r="817" spans="1:6" ht="27.75" customHeight="1">
      <c r="A817" s="83"/>
      <c r="B817" s="126"/>
      <c r="C817" s="15"/>
      <c r="D817" s="122"/>
      <c r="E817" s="139"/>
      <c r="F817" s="98"/>
    </row>
    <row r="818" spans="1:6" ht="27.75" customHeight="1">
      <c r="A818" s="83"/>
      <c r="B818" s="126"/>
      <c r="C818" s="15"/>
      <c r="D818" s="122"/>
      <c r="E818" s="139"/>
      <c r="F818" s="98"/>
    </row>
    <row r="819" spans="1:6" ht="27.75" customHeight="1">
      <c r="A819" s="83"/>
      <c r="B819" s="126"/>
      <c r="C819" s="15"/>
      <c r="D819" s="122"/>
      <c r="E819" s="139"/>
      <c r="F819" s="98"/>
    </row>
    <row r="820" spans="1:6" ht="27.75" customHeight="1">
      <c r="A820" s="83"/>
      <c r="B820" s="126"/>
      <c r="C820" s="15"/>
      <c r="D820" s="122"/>
      <c r="E820" s="139"/>
      <c r="F820" s="98"/>
    </row>
    <row r="821" spans="1:6" ht="27.75" customHeight="1">
      <c r="A821" s="83"/>
      <c r="B821" s="126"/>
      <c r="C821" s="15"/>
      <c r="D821" s="122"/>
      <c r="E821" s="139"/>
      <c r="F821" s="98"/>
    </row>
    <row r="822" spans="1:6" ht="27.75" customHeight="1">
      <c r="A822" s="83"/>
      <c r="B822" s="126"/>
      <c r="C822" s="15"/>
      <c r="D822" s="122"/>
      <c r="E822" s="139"/>
      <c r="F822" s="98"/>
    </row>
    <row r="823" spans="1:6" ht="27.75" customHeight="1">
      <c r="A823" s="83"/>
      <c r="B823" s="126"/>
      <c r="C823" s="15"/>
      <c r="D823" s="122"/>
      <c r="E823" s="139"/>
      <c r="F823" s="98"/>
    </row>
    <row r="824" spans="1:6" ht="27.75" customHeight="1">
      <c r="A824" s="83"/>
      <c r="B824" s="126"/>
      <c r="C824" s="15"/>
      <c r="D824" s="122"/>
      <c r="E824" s="139"/>
      <c r="F824" s="98"/>
    </row>
    <row r="825" spans="1:6" ht="27.75" customHeight="1">
      <c r="A825" s="83"/>
      <c r="B825" s="126"/>
      <c r="C825" s="15"/>
      <c r="D825" s="122"/>
      <c r="E825" s="139"/>
      <c r="F825" s="140"/>
    </row>
    <row r="826" spans="1:6" ht="27.75" customHeight="1">
      <c r="A826" s="83"/>
      <c r="B826" s="126"/>
      <c r="C826" s="15"/>
      <c r="D826" s="122"/>
      <c r="E826" s="139"/>
      <c r="F826" s="140"/>
    </row>
    <row r="827" spans="1:6" ht="27.75" customHeight="1">
      <c r="A827" s="83"/>
      <c r="B827" s="126"/>
      <c r="C827" s="15"/>
      <c r="D827" s="122"/>
      <c r="E827" s="139"/>
      <c r="F827" s="140"/>
    </row>
    <row r="828" spans="1:6" ht="27.75" customHeight="1">
      <c r="A828" s="83"/>
      <c r="B828" s="126"/>
      <c r="C828" s="15"/>
      <c r="D828" s="122"/>
      <c r="E828" s="139"/>
      <c r="F828" s="140"/>
    </row>
    <row r="829" spans="1:6" ht="27.75" customHeight="1">
      <c r="A829" s="83"/>
      <c r="B829" s="126"/>
      <c r="C829" s="15"/>
      <c r="D829" s="122"/>
      <c r="E829" s="139"/>
      <c r="F829" s="98"/>
    </row>
    <row r="830" spans="1:6" ht="27.75" customHeight="1">
      <c r="A830" s="83"/>
      <c r="B830" s="126"/>
      <c r="C830" s="15"/>
      <c r="D830" s="122"/>
      <c r="E830" s="139"/>
      <c r="F830" s="98"/>
    </row>
    <row r="831" spans="1:6" ht="27.75" customHeight="1">
      <c r="A831" s="83"/>
      <c r="B831" s="126"/>
      <c r="C831" s="15"/>
      <c r="D831" s="122"/>
      <c r="E831" s="139"/>
      <c r="F831" s="98"/>
    </row>
    <row r="832" spans="1:6" ht="27.75" customHeight="1">
      <c r="A832" s="83"/>
      <c r="B832" s="126"/>
      <c r="C832" s="15"/>
      <c r="D832" s="122"/>
      <c r="E832" s="139"/>
      <c r="F832" s="140"/>
    </row>
    <row r="833" spans="1:6" ht="27.75" customHeight="1">
      <c r="A833" s="83"/>
      <c r="B833" s="126"/>
      <c r="C833" s="15"/>
      <c r="D833" s="122"/>
      <c r="E833" s="139"/>
      <c r="F833" s="98"/>
    </row>
    <row r="834" spans="1:6" ht="27.75" customHeight="1">
      <c r="A834" s="83"/>
      <c r="B834" s="126"/>
      <c r="C834" s="15"/>
      <c r="D834" s="122"/>
      <c r="E834" s="139"/>
      <c r="F834" s="98"/>
    </row>
    <row r="835" spans="1:6" ht="27.75" customHeight="1">
      <c r="A835" s="83"/>
      <c r="B835" s="126"/>
      <c r="C835" s="15"/>
      <c r="D835" s="122"/>
      <c r="E835" s="139"/>
      <c r="F835" s="98"/>
    </row>
    <row r="836" spans="1:6" ht="27.75" customHeight="1">
      <c r="A836" s="83"/>
      <c r="B836" s="126"/>
      <c r="C836" s="15"/>
      <c r="D836" s="122"/>
      <c r="E836" s="139"/>
      <c r="F836" s="98"/>
    </row>
    <row r="837" spans="1:6" ht="27.75" customHeight="1">
      <c r="A837" s="83"/>
      <c r="B837" s="126"/>
      <c r="C837" s="15"/>
      <c r="D837" s="122"/>
      <c r="E837" s="139"/>
      <c r="F837" s="98"/>
    </row>
    <row r="838" spans="1:6" ht="27.75" customHeight="1">
      <c r="A838" s="83"/>
      <c r="B838" s="126"/>
      <c r="C838" s="15"/>
      <c r="D838" s="122"/>
      <c r="E838" s="139"/>
      <c r="F838" s="98"/>
    </row>
    <row r="839" spans="1:6" ht="27.75" customHeight="1">
      <c r="A839" s="83"/>
      <c r="B839" s="126"/>
      <c r="C839" s="15"/>
      <c r="D839" s="122"/>
      <c r="E839" s="139"/>
      <c r="F839" s="140"/>
    </row>
    <row r="840" spans="1:6" ht="27.75" customHeight="1">
      <c r="A840" s="83"/>
      <c r="B840" s="126"/>
      <c r="C840" s="15"/>
      <c r="D840" s="122"/>
      <c r="E840" s="139"/>
      <c r="F840" s="98"/>
    </row>
    <row r="841" spans="1:6" ht="27.75" customHeight="1">
      <c r="A841" s="83"/>
      <c r="B841" s="126"/>
      <c r="C841" s="15"/>
      <c r="D841" s="122"/>
      <c r="E841" s="139"/>
      <c r="F841" s="98"/>
    </row>
    <row r="842" spans="1:6" ht="27.75" customHeight="1">
      <c r="A842" s="83"/>
      <c r="B842" s="126"/>
      <c r="C842" s="15"/>
      <c r="D842" s="122"/>
      <c r="E842" s="139"/>
      <c r="F842" s="98"/>
    </row>
    <row r="843" spans="1:6" ht="27.75" customHeight="1">
      <c r="A843" s="83"/>
      <c r="B843" s="126"/>
      <c r="C843" s="15"/>
      <c r="D843" s="122"/>
      <c r="E843" s="139"/>
      <c r="F843" s="140"/>
    </row>
    <row r="844" spans="1:6" ht="27.75" customHeight="1">
      <c r="A844" s="83"/>
      <c r="B844" s="126"/>
      <c r="C844" s="15"/>
      <c r="D844" s="122"/>
      <c r="E844" s="139"/>
      <c r="F844" s="98"/>
    </row>
    <row r="845" spans="1:6" ht="27.75" customHeight="1">
      <c r="A845" s="83"/>
      <c r="B845" s="126"/>
      <c r="C845" s="15"/>
      <c r="D845" s="122"/>
      <c r="E845" s="139"/>
      <c r="F845" s="140"/>
    </row>
    <row r="846" spans="1:6" ht="27.75" customHeight="1">
      <c r="A846" s="83"/>
      <c r="B846" s="126"/>
      <c r="C846" s="15"/>
      <c r="D846" s="122"/>
      <c r="E846" s="139"/>
      <c r="F846" s="140"/>
    </row>
    <row r="847" spans="1:6" ht="27.75" customHeight="1">
      <c r="A847" s="83"/>
      <c r="B847" s="126"/>
      <c r="C847" s="15"/>
      <c r="D847" s="122"/>
      <c r="E847" s="139"/>
      <c r="F847" s="140"/>
    </row>
    <row r="848" spans="1:6" ht="27.75" customHeight="1">
      <c r="A848" s="83"/>
      <c r="B848" s="126"/>
      <c r="C848" s="15"/>
      <c r="D848" s="122"/>
      <c r="E848" s="139"/>
      <c r="F848" s="140"/>
    </row>
    <row r="849" spans="1:6" ht="27.75" customHeight="1">
      <c r="A849" s="83"/>
      <c r="B849" s="126"/>
      <c r="C849" s="15"/>
      <c r="D849" s="122"/>
      <c r="E849" s="139"/>
      <c r="F849" s="98"/>
    </row>
    <row r="850" spans="1:6" ht="27.75" customHeight="1">
      <c r="A850" s="83"/>
      <c r="B850" s="126"/>
      <c r="C850" s="15"/>
      <c r="D850" s="122"/>
      <c r="E850" s="139"/>
      <c r="F850" s="140"/>
    </row>
    <row r="851" spans="1:6" ht="27.75" customHeight="1">
      <c r="A851" s="83"/>
      <c r="B851" s="126"/>
      <c r="C851" s="15"/>
      <c r="D851" s="122"/>
      <c r="E851" s="139"/>
      <c r="F851" s="98"/>
    </row>
    <row r="852" spans="1:6" ht="27.75" customHeight="1">
      <c r="A852" s="83"/>
      <c r="B852" s="126"/>
      <c r="C852" s="15"/>
      <c r="D852" s="122"/>
      <c r="E852" s="139"/>
      <c r="F852" s="98"/>
    </row>
    <row r="853" spans="1:6" ht="27.75" customHeight="1">
      <c r="A853" s="83"/>
      <c r="B853" s="126"/>
      <c r="C853" s="15"/>
      <c r="D853" s="122"/>
      <c r="E853" s="139"/>
      <c r="F853" s="98"/>
    </row>
    <row r="854" spans="1:6" ht="27.75" customHeight="1">
      <c r="A854" s="83"/>
      <c r="B854" s="126"/>
      <c r="C854" s="15"/>
      <c r="D854" s="122"/>
      <c r="E854" s="139"/>
      <c r="F854" s="98"/>
    </row>
    <row r="855" spans="1:6" ht="27.75" customHeight="1">
      <c r="A855" s="83"/>
      <c r="B855" s="126"/>
      <c r="C855" s="15"/>
      <c r="D855" s="122"/>
      <c r="E855" s="139"/>
      <c r="F855" s="98"/>
    </row>
    <row r="856" spans="1:6" ht="27.75" customHeight="1">
      <c r="A856" s="83"/>
      <c r="B856" s="126"/>
      <c r="C856" s="15"/>
      <c r="D856" s="122"/>
      <c r="E856" s="139"/>
      <c r="F856" s="98"/>
    </row>
    <row r="857" spans="1:6" ht="27.75" customHeight="1">
      <c r="A857" s="83"/>
      <c r="B857" s="126"/>
      <c r="C857" s="15"/>
      <c r="D857" s="122"/>
      <c r="E857" s="139"/>
      <c r="F857" s="98"/>
    </row>
    <row r="858" spans="1:6" ht="27.75" customHeight="1">
      <c r="A858" s="83"/>
      <c r="B858" s="126"/>
      <c r="C858" s="15"/>
      <c r="D858" s="122"/>
      <c r="E858" s="139"/>
      <c r="F858" s="98"/>
    </row>
    <row r="859" spans="1:6" ht="27.75" customHeight="1">
      <c r="A859" s="83"/>
      <c r="B859" s="126"/>
      <c r="C859" s="15"/>
      <c r="D859" s="122"/>
      <c r="E859" s="139"/>
      <c r="F859" s="98"/>
    </row>
    <row r="860" spans="1:6" ht="27.75" customHeight="1">
      <c r="A860" s="83"/>
      <c r="B860" s="126"/>
      <c r="C860" s="15"/>
      <c r="D860" s="122"/>
      <c r="E860" s="139"/>
      <c r="F860" s="140"/>
    </row>
    <row r="861" spans="1:6" ht="27.75" customHeight="1">
      <c r="A861" s="83"/>
      <c r="B861" s="126"/>
      <c r="C861" s="15"/>
      <c r="D861" s="122"/>
      <c r="E861" s="139"/>
      <c r="F861" s="140"/>
    </row>
    <row r="862" spans="1:6" ht="27.75" customHeight="1">
      <c r="A862" s="83"/>
      <c r="B862" s="126"/>
      <c r="C862" s="15"/>
      <c r="D862" s="122"/>
      <c r="E862" s="139"/>
      <c r="F862" s="98"/>
    </row>
    <row r="863" spans="1:6" ht="27.75" customHeight="1">
      <c r="A863" s="83"/>
      <c r="B863" s="126"/>
      <c r="C863" s="15"/>
      <c r="D863" s="122"/>
      <c r="E863" s="139"/>
      <c r="F863" s="98"/>
    </row>
    <row r="864" spans="1:6" ht="27.75" customHeight="1">
      <c r="A864" s="83"/>
      <c r="B864" s="126"/>
      <c r="C864" s="15"/>
      <c r="D864" s="122"/>
      <c r="E864" s="139"/>
      <c r="F864" s="98"/>
    </row>
    <row r="865" spans="1:6" ht="27.75" customHeight="1">
      <c r="A865" s="83"/>
      <c r="B865" s="126"/>
      <c r="C865" s="15"/>
      <c r="D865" s="122"/>
      <c r="E865" s="139"/>
      <c r="F865" s="98"/>
    </row>
    <row r="866" spans="1:6" ht="27.75" customHeight="1">
      <c r="A866" s="83"/>
      <c r="B866" s="126"/>
      <c r="C866" s="15"/>
      <c r="D866" s="122"/>
      <c r="E866" s="139"/>
      <c r="F866" s="98"/>
    </row>
    <row r="867" spans="1:6" ht="27.75" customHeight="1">
      <c r="A867" s="83"/>
      <c r="B867" s="126"/>
      <c r="C867" s="15"/>
      <c r="D867" s="122"/>
      <c r="E867" s="139"/>
      <c r="F867" s="98"/>
    </row>
    <row r="868" spans="1:6" ht="27.75" customHeight="1">
      <c r="A868" s="83"/>
      <c r="B868" s="126"/>
      <c r="C868" s="15"/>
      <c r="D868" s="122"/>
      <c r="E868" s="139"/>
      <c r="F868" s="98"/>
    </row>
    <row r="869" spans="1:6" ht="27.75" customHeight="1">
      <c r="A869" s="83"/>
      <c r="B869" s="126"/>
      <c r="C869" s="15"/>
      <c r="D869" s="122"/>
      <c r="E869" s="139"/>
      <c r="F869" s="98"/>
    </row>
    <row r="870" spans="1:6" ht="27.75" customHeight="1">
      <c r="A870" s="83"/>
      <c r="B870" s="126"/>
      <c r="C870" s="15"/>
      <c r="D870" s="122"/>
      <c r="E870" s="139"/>
      <c r="F870" s="140"/>
    </row>
    <row r="871" spans="1:6" ht="27.75" customHeight="1">
      <c r="A871" s="83"/>
      <c r="B871" s="126"/>
      <c r="C871" s="15"/>
      <c r="D871" s="122"/>
      <c r="E871" s="139"/>
      <c r="F871" s="98"/>
    </row>
    <row r="872" spans="1:6" ht="27.75" customHeight="1">
      <c r="A872" s="83"/>
      <c r="B872" s="126"/>
      <c r="C872" s="15"/>
      <c r="D872" s="122"/>
      <c r="E872" s="139"/>
      <c r="F872" s="140"/>
    </row>
    <row r="873" spans="1:6" ht="27.75" customHeight="1">
      <c r="A873" s="83"/>
      <c r="B873" s="126"/>
      <c r="C873" s="15"/>
      <c r="D873" s="122"/>
      <c r="E873" s="139"/>
      <c r="F873" s="98"/>
    </row>
    <row r="874" spans="1:6" ht="27.75" customHeight="1">
      <c r="A874" s="83"/>
      <c r="B874" s="126"/>
      <c r="C874" s="15"/>
      <c r="D874" s="122"/>
      <c r="E874" s="139"/>
      <c r="F874" s="140"/>
    </row>
    <row r="875" spans="1:6" ht="53.25" customHeight="1">
      <c r="A875" s="83"/>
      <c r="B875" s="126"/>
      <c r="C875" s="15"/>
      <c r="D875" s="122"/>
      <c r="E875" s="139"/>
      <c r="F875" s="98"/>
    </row>
    <row r="876" spans="1:6" ht="52.5" customHeight="1">
      <c r="A876" s="83"/>
      <c r="B876" s="126"/>
      <c r="C876" s="15"/>
      <c r="D876" s="122"/>
      <c r="E876" s="139"/>
      <c r="F876" s="140"/>
    </row>
    <row r="877" spans="1:6" ht="27.75" customHeight="1">
      <c r="A877" s="83"/>
      <c r="B877" s="126"/>
      <c r="C877" s="15"/>
      <c r="D877" s="122"/>
      <c r="E877" s="139"/>
      <c r="F877" s="98"/>
    </row>
    <row r="878" spans="1:6" ht="27.75" customHeight="1">
      <c r="A878" s="83"/>
      <c r="B878" s="126"/>
      <c r="C878" s="15"/>
      <c r="D878" s="122"/>
      <c r="E878" s="139"/>
      <c r="F878" s="98"/>
    </row>
    <row r="879" spans="1:6" ht="27.75" customHeight="1">
      <c r="A879" s="83"/>
      <c r="B879" s="126"/>
      <c r="C879" s="15"/>
      <c r="D879" s="122"/>
      <c r="E879" s="139"/>
      <c r="F879" s="98"/>
    </row>
    <row r="880" spans="1:6" ht="27.75" customHeight="1">
      <c r="A880" s="83"/>
      <c r="B880" s="126"/>
      <c r="C880" s="15"/>
      <c r="D880" s="122"/>
      <c r="E880" s="139"/>
      <c r="F880" s="98"/>
    </row>
    <row r="881" spans="1:6" ht="27.75" customHeight="1">
      <c r="A881" s="83"/>
      <c r="B881" s="126"/>
      <c r="C881" s="15"/>
      <c r="D881" s="122"/>
      <c r="E881" s="139"/>
      <c r="F881" s="98"/>
    </row>
    <row r="882" spans="1:6" ht="27.75" customHeight="1">
      <c r="A882" s="83"/>
      <c r="B882" s="126"/>
      <c r="C882" s="15"/>
      <c r="D882" s="122"/>
      <c r="E882" s="139"/>
      <c r="F882" s="98"/>
    </row>
    <row r="883" spans="1:6" ht="27.75" customHeight="1">
      <c r="A883" s="83"/>
      <c r="B883" s="126"/>
      <c r="C883" s="15"/>
      <c r="D883" s="122"/>
      <c r="E883" s="139"/>
      <c r="F883" s="140"/>
    </row>
    <row r="884" spans="1:6" ht="27.75" customHeight="1">
      <c r="A884" s="83"/>
      <c r="B884" s="126"/>
      <c r="C884" s="15"/>
      <c r="D884" s="122"/>
      <c r="E884" s="139"/>
      <c r="F884" s="140"/>
    </row>
    <row r="885" spans="1:6" ht="27.75" customHeight="1">
      <c r="A885" s="83"/>
      <c r="B885" s="126"/>
      <c r="C885" s="15"/>
      <c r="D885" s="122"/>
      <c r="E885" s="139"/>
      <c r="F885" s="140"/>
    </row>
    <row r="886" spans="1:6" ht="27.75" customHeight="1">
      <c r="A886" s="83"/>
      <c r="B886" s="126"/>
      <c r="C886" s="15"/>
      <c r="D886" s="122"/>
      <c r="E886" s="139"/>
      <c r="F886" s="140"/>
    </row>
    <row r="887" spans="1:6" ht="27.75" customHeight="1">
      <c r="A887" s="83"/>
      <c r="B887" s="126"/>
      <c r="C887" s="15"/>
      <c r="D887" s="122"/>
      <c r="E887" s="139"/>
      <c r="F887" s="98"/>
    </row>
    <row r="888" spans="1:6" ht="27.75" customHeight="1">
      <c r="A888" s="83"/>
      <c r="B888" s="126"/>
      <c r="C888" s="15"/>
      <c r="D888" s="122"/>
      <c r="E888" s="139"/>
      <c r="F888" s="98"/>
    </row>
    <row r="889" spans="1:6" ht="27.75" customHeight="1">
      <c r="A889" s="83"/>
      <c r="B889" s="126"/>
      <c r="C889" s="15"/>
      <c r="D889" s="122"/>
      <c r="E889" s="139"/>
      <c r="F889" s="98"/>
    </row>
    <row r="890" spans="1:6" ht="27.75" customHeight="1">
      <c r="A890" s="83"/>
      <c r="B890" s="126"/>
      <c r="C890" s="15"/>
      <c r="D890" s="122"/>
      <c r="E890" s="139"/>
      <c r="F890" s="98"/>
    </row>
    <row r="891" spans="1:6" ht="27.75" customHeight="1">
      <c r="A891" s="83"/>
      <c r="B891" s="126"/>
      <c r="C891" s="15"/>
      <c r="D891" s="122"/>
      <c r="E891" s="139"/>
      <c r="F891" s="98"/>
    </row>
    <row r="892" spans="1:6" ht="27.75" customHeight="1">
      <c r="A892" s="83"/>
      <c r="B892" s="126"/>
      <c r="C892" s="15"/>
      <c r="D892" s="122"/>
      <c r="E892" s="139"/>
      <c r="F892" s="98"/>
    </row>
    <row r="893" spans="1:6" ht="27.75" customHeight="1">
      <c r="A893" s="83"/>
      <c r="B893" s="126"/>
      <c r="C893" s="15"/>
      <c r="D893" s="122"/>
      <c r="E893" s="139"/>
      <c r="F893" s="98"/>
    </row>
    <row r="894" spans="1:6" ht="27.75" customHeight="1">
      <c r="A894" s="83"/>
      <c r="B894" s="126"/>
      <c r="C894" s="15"/>
      <c r="D894" s="122"/>
      <c r="E894" s="139"/>
      <c r="F894" s="98"/>
    </row>
    <row r="895" spans="1:6" ht="27.75" customHeight="1">
      <c r="A895" s="83"/>
      <c r="B895" s="126"/>
      <c r="C895" s="15"/>
      <c r="D895" s="122"/>
      <c r="E895" s="139"/>
      <c r="F895" s="98"/>
    </row>
    <row r="896" spans="1:6" ht="27.75" customHeight="1">
      <c r="A896" s="83"/>
      <c r="B896" s="126"/>
      <c r="C896" s="15"/>
      <c r="D896" s="122"/>
      <c r="E896" s="139"/>
      <c r="F896" s="98"/>
    </row>
    <row r="897" spans="1:6" ht="27.75" customHeight="1">
      <c r="A897" s="83"/>
      <c r="B897" s="126"/>
      <c r="C897" s="15"/>
      <c r="D897" s="122"/>
      <c r="E897" s="139"/>
      <c r="F897" s="98"/>
    </row>
    <row r="898" spans="1:6" ht="27.75" customHeight="1">
      <c r="A898" s="83"/>
      <c r="B898" s="126"/>
      <c r="C898" s="15"/>
      <c r="D898" s="122"/>
      <c r="E898" s="139"/>
      <c r="F898" s="98"/>
    </row>
    <row r="899" spans="1:6" ht="27.75" customHeight="1">
      <c r="A899" s="83"/>
      <c r="B899" s="126"/>
      <c r="C899" s="15"/>
      <c r="D899" s="122"/>
      <c r="E899" s="139"/>
      <c r="F899" s="98"/>
    </row>
    <row r="900" spans="1:6" ht="27.75" customHeight="1">
      <c r="A900" s="83"/>
      <c r="B900" s="126"/>
      <c r="C900" s="15"/>
      <c r="D900" s="122"/>
      <c r="E900" s="139"/>
      <c r="F900" s="98"/>
    </row>
    <row r="901" spans="1:6" ht="27.75" customHeight="1">
      <c r="A901" s="83"/>
      <c r="B901" s="126"/>
      <c r="C901" s="15"/>
      <c r="D901" s="122"/>
      <c r="E901" s="139"/>
      <c r="F901" s="98"/>
    </row>
    <row r="902" spans="1:6" ht="27.75" customHeight="1">
      <c r="A902" s="83"/>
      <c r="B902" s="126"/>
      <c r="C902" s="15"/>
      <c r="D902" s="122"/>
      <c r="E902" s="139"/>
      <c r="F902" s="98"/>
    </row>
    <row r="903" spans="1:6" ht="27.75" customHeight="1">
      <c r="A903" s="83"/>
      <c r="B903" s="126"/>
      <c r="C903" s="15"/>
      <c r="D903" s="122"/>
      <c r="E903" s="139"/>
      <c r="F903" s="98"/>
    </row>
    <row r="904" spans="1:6" ht="27.75" customHeight="1">
      <c r="A904" s="83"/>
      <c r="B904" s="126"/>
      <c r="C904" s="15"/>
      <c r="D904" s="122"/>
      <c r="E904" s="139"/>
      <c r="F904" s="98"/>
    </row>
    <row r="905" spans="1:6" ht="27.75" customHeight="1">
      <c r="A905" s="83"/>
      <c r="B905" s="126"/>
      <c r="C905" s="15"/>
      <c r="D905" s="122"/>
      <c r="E905" s="139"/>
      <c r="F905" s="98"/>
    </row>
    <row r="906" spans="1:6" ht="27.75" customHeight="1">
      <c r="A906" s="83"/>
      <c r="B906" s="126"/>
      <c r="C906" s="15"/>
      <c r="D906" s="122"/>
      <c r="E906" s="139"/>
      <c r="F906" s="98"/>
    </row>
    <row r="907" spans="1:6" ht="27.75" customHeight="1">
      <c r="A907" s="83"/>
      <c r="B907" s="126"/>
      <c r="C907" s="15"/>
      <c r="D907" s="122"/>
      <c r="E907" s="139"/>
      <c r="F907" s="98"/>
    </row>
    <row r="908" spans="1:6" ht="42.75" customHeight="1">
      <c r="A908" s="83"/>
      <c r="B908" s="126"/>
      <c r="C908" s="15"/>
      <c r="D908" s="122"/>
      <c r="E908" s="139"/>
      <c r="F908" s="98"/>
    </row>
    <row r="909" spans="1:6" ht="27.75" customHeight="1">
      <c r="A909" s="83"/>
      <c r="B909" s="126"/>
      <c r="C909" s="15"/>
      <c r="D909" s="122"/>
      <c r="E909" s="139"/>
      <c r="F909" s="98"/>
    </row>
    <row r="910" spans="1:6" ht="27.75" customHeight="1">
      <c r="A910" s="83"/>
      <c r="B910" s="126"/>
      <c r="C910" s="15"/>
      <c r="D910" s="122"/>
      <c r="E910" s="139"/>
      <c r="F910" s="98"/>
    </row>
    <row r="911" spans="1:6" ht="27.75" customHeight="1">
      <c r="A911" s="83"/>
      <c r="B911" s="126"/>
      <c r="C911" s="15"/>
      <c r="D911" s="122"/>
      <c r="E911" s="139"/>
      <c r="F911" s="98"/>
    </row>
    <row r="912" spans="1:6" ht="27.75" customHeight="1">
      <c r="A912" s="83"/>
      <c r="B912" s="126"/>
      <c r="C912" s="15"/>
      <c r="D912" s="122"/>
      <c r="E912" s="139"/>
      <c r="F912" s="98"/>
    </row>
    <row r="913" spans="1:6" ht="27.75" customHeight="1">
      <c r="A913" s="83"/>
      <c r="B913" s="126"/>
      <c r="C913" s="15"/>
      <c r="D913" s="122"/>
      <c r="E913" s="139"/>
      <c r="F913" s="98"/>
    </row>
    <row r="914" spans="1:6" ht="27.75" customHeight="1">
      <c r="A914" s="83"/>
      <c r="B914" s="126"/>
      <c r="C914" s="15"/>
      <c r="D914" s="122"/>
      <c r="E914" s="139"/>
      <c r="F914" s="98"/>
    </row>
    <row r="915" spans="1:6" ht="27.75" customHeight="1">
      <c r="A915" s="83"/>
      <c r="B915" s="126"/>
      <c r="C915" s="15"/>
      <c r="D915" s="122"/>
      <c r="E915" s="139"/>
      <c r="F915" s="98"/>
    </row>
    <row r="916" spans="1:6" ht="27.75" customHeight="1">
      <c r="A916" s="83"/>
      <c r="B916" s="126"/>
      <c r="C916" s="15"/>
      <c r="D916" s="122"/>
      <c r="E916" s="139"/>
      <c r="F916" s="98"/>
    </row>
    <row r="917" spans="1:6" ht="27.75" customHeight="1">
      <c r="A917" s="83"/>
      <c r="B917" s="126"/>
      <c r="C917" s="15"/>
      <c r="D917" s="122"/>
      <c r="E917" s="139"/>
      <c r="F917" s="98"/>
    </row>
    <row r="918" spans="1:6" ht="27.75" customHeight="1">
      <c r="A918" s="83"/>
      <c r="B918" s="126"/>
      <c r="C918" s="15"/>
      <c r="D918" s="122"/>
      <c r="E918" s="139"/>
      <c r="F918" s="98"/>
    </row>
    <row r="919" spans="1:6" ht="27.75" customHeight="1">
      <c r="A919" s="83"/>
      <c r="B919" s="126"/>
      <c r="C919" s="15"/>
      <c r="D919" s="122"/>
      <c r="E919" s="139"/>
      <c r="F919" s="98"/>
    </row>
    <row r="920" spans="1:6" ht="27.75" customHeight="1">
      <c r="A920" s="83"/>
      <c r="B920" s="126"/>
      <c r="C920" s="15"/>
      <c r="D920" s="122"/>
      <c r="E920" s="139"/>
      <c r="F920" s="98"/>
    </row>
    <row r="921" spans="1:6" ht="27.75" customHeight="1">
      <c r="A921" s="83"/>
      <c r="B921" s="126"/>
      <c r="C921" s="15"/>
      <c r="D921" s="122"/>
      <c r="E921" s="139"/>
      <c r="F921" s="98"/>
    </row>
    <row r="922" spans="1:6" ht="27.75" customHeight="1">
      <c r="A922" s="83"/>
      <c r="B922" s="126"/>
      <c r="C922" s="15"/>
      <c r="D922" s="122"/>
      <c r="E922" s="139"/>
      <c r="F922" s="98"/>
    </row>
    <row r="923" spans="1:6" ht="27.75" customHeight="1">
      <c r="A923" s="83"/>
      <c r="B923" s="126"/>
      <c r="C923" s="15"/>
      <c r="D923" s="122"/>
      <c r="E923" s="139"/>
      <c r="F923" s="98"/>
    </row>
    <row r="924" spans="1:6" ht="27.75" customHeight="1">
      <c r="A924" s="83"/>
      <c r="B924" s="126"/>
      <c r="C924" s="15"/>
      <c r="D924" s="122"/>
      <c r="E924" s="139"/>
      <c r="F924" s="98"/>
    </row>
    <row r="925" spans="1:6" ht="27.75" customHeight="1">
      <c r="A925" s="83"/>
      <c r="B925" s="126"/>
      <c r="C925" s="15"/>
      <c r="D925" s="122"/>
      <c r="E925" s="139"/>
      <c r="F925" s="98"/>
    </row>
    <row r="926" spans="1:6" ht="27.75" customHeight="1">
      <c r="A926" s="83"/>
      <c r="B926" s="126"/>
      <c r="C926" s="15"/>
      <c r="D926" s="122"/>
      <c r="E926" s="139"/>
      <c r="F926" s="98"/>
    </row>
    <row r="927" spans="1:6" ht="27.75" customHeight="1">
      <c r="A927" s="83"/>
      <c r="B927" s="126"/>
      <c r="C927" s="15"/>
      <c r="D927" s="122"/>
      <c r="E927" s="139"/>
      <c r="F927" s="98"/>
    </row>
    <row r="928" spans="1:6" ht="27.75" customHeight="1">
      <c r="A928" s="83"/>
      <c r="B928" s="126"/>
      <c r="C928" s="15"/>
      <c r="D928" s="122"/>
      <c r="E928" s="139"/>
      <c r="F928" s="98"/>
    </row>
    <row r="929" spans="1:6" ht="27.75" customHeight="1">
      <c r="A929" s="83"/>
      <c r="B929" s="126"/>
      <c r="C929" s="15"/>
      <c r="D929" s="122"/>
      <c r="E929" s="139"/>
      <c r="F929" s="98"/>
    </row>
    <row r="930" spans="1:6" ht="27.75" customHeight="1">
      <c r="A930" s="83"/>
      <c r="B930" s="126"/>
      <c r="C930" s="15"/>
      <c r="D930" s="122"/>
      <c r="E930" s="139"/>
      <c r="F930" s="98"/>
    </row>
    <row r="931" spans="1:6" ht="27.75" customHeight="1">
      <c r="A931" s="83"/>
      <c r="B931" s="126"/>
      <c r="C931" s="15"/>
      <c r="D931" s="122"/>
      <c r="E931" s="139"/>
      <c r="F931" s="98"/>
    </row>
    <row r="932" spans="1:6" ht="27.75" customHeight="1">
      <c r="A932" s="83"/>
      <c r="B932" s="126"/>
      <c r="C932" s="15"/>
      <c r="D932" s="122"/>
      <c r="E932" s="139"/>
      <c r="F932" s="98"/>
    </row>
    <row r="933" spans="1:6" ht="27.75" customHeight="1">
      <c r="A933" s="83"/>
      <c r="B933" s="126"/>
      <c r="C933" s="15"/>
      <c r="D933" s="122"/>
      <c r="E933" s="139"/>
      <c r="F933" s="98"/>
    </row>
    <row r="934" spans="1:6" ht="27.75" customHeight="1">
      <c r="A934" s="83"/>
      <c r="B934" s="126"/>
      <c r="C934" s="15"/>
      <c r="D934" s="122"/>
      <c r="E934" s="139"/>
      <c r="F934" s="98"/>
    </row>
    <row r="935" spans="1:6" ht="27.75" customHeight="1">
      <c r="A935" s="83"/>
      <c r="B935" s="126"/>
      <c r="C935" s="15"/>
      <c r="D935" s="122"/>
      <c r="E935" s="139"/>
      <c r="F935" s="98"/>
    </row>
    <row r="936" spans="1:6" ht="27.75" customHeight="1">
      <c r="A936" s="83"/>
      <c r="B936" s="126"/>
      <c r="C936" s="15"/>
      <c r="D936" s="122"/>
      <c r="E936" s="139"/>
      <c r="F936" s="98"/>
    </row>
    <row r="937" spans="1:6" ht="27.75" customHeight="1">
      <c r="A937" s="83"/>
      <c r="B937" s="126"/>
      <c r="C937" s="15"/>
      <c r="D937" s="122"/>
      <c r="E937" s="139"/>
      <c r="F937" s="98"/>
    </row>
    <row r="938" spans="1:6" ht="27.75" customHeight="1">
      <c r="A938" s="83"/>
      <c r="B938" s="126"/>
      <c r="C938" s="15"/>
      <c r="D938" s="122"/>
      <c r="E938" s="139"/>
      <c r="F938" s="98"/>
    </row>
    <row r="939" spans="1:6" ht="27.75" customHeight="1">
      <c r="A939" s="83"/>
      <c r="B939" s="126"/>
      <c r="C939" s="15"/>
      <c r="D939" s="122"/>
      <c r="E939" s="139"/>
      <c r="F939" s="98"/>
    </row>
    <row r="940" spans="1:6" ht="27.75" customHeight="1">
      <c r="A940" s="83"/>
      <c r="B940" s="126"/>
      <c r="C940" s="15"/>
      <c r="D940" s="122"/>
      <c r="E940" s="139"/>
      <c r="F940" s="98"/>
    </row>
    <row r="941" spans="1:6" ht="27.75" customHeight="1">
      <c r="A941" s="83"/>
      <c r="B941" s="126"/>
      <c r="C941" s="15"/>
      <c r="D941" s="122"/>
      <c r="E941" s="139"/>
      <c r="F941" s="98"/>
    </row>
    <row r="942" spans="1:6" ht="27.75" customHeight="1">
      <c r="A942" s="83"/>
      <c r="B942" s="126"/>
      <c r="C942" s="15"/>
      <c r="D942" s="122"/>
      <c r="E942" s="139"/>
      <c r="F942" s="98"/>
    </row>
    <row r="943" spans="1:6" ht="27.75" customHeight="1">
      <c r="A943" s="83"/>
      <c r="B943" s="126"/>
      <c r="C943" s="15"/>
      <c r="D943" s="122"/>
      <c r="E943" s="139"/>
      <c r="F943" s="98"/>
    </row>
    <row r="944" spans="1:6" ht="27.75" customHeight="1">
      <c r="A944" s="83"/>
      <c r="B944" s="126"/>
      <c r="C944" s="15"/>
      <c r="D944" s="122"/>
      <c r="E944" s="139"/>
      <c r="F944" s="98"/>
    </row>
    <row r="945" spans="1:6" ht="27.75" customHeight="1">
      <c r="A945" s="83"/>
      <c r="B945" s="126"/>
      <c r="C945" s="15"/>
      <c r="D945" s="122"/>
      <c r="E945" s="139"/>
      <c r="F945" s="98"/>
    </row>
    <row r="946" spans="1:6" ht="27.75" customHeight="1">
      <c r="A946" s="83"/>
      <c r="B946" s="126"/>
      <c r="C946" s="15"/>
      <c r="D946" s="122"/>
      <c r="E946" s="139"/>
      <c r="F946" s="98"/>
    </row>
    <row r="947" spans="1:6" ht="27.75" customHeight="1">
      <c r="A947" s="83"/>
      <c r="B947" s="126"/>
      <c r="C947" s="15"/>
      <c r="D947" s="122"/>
      <c r="E947" s="139"/>
      <c r="F947" s="98"/>
    </row>
    <row r="948" spans="1:6" ht="27.75" customHeight="1">
      <c r="A948" s="83"/>
      <c r="B948" s="126"/>
      <c r="C948" s="15"/>
      <c r="D948" s="122"/>
      <c r="E948" s="139"/>
      <c r="F948" s="98"/>
    </row>
    <row r="949" spans="1:6" ht="27.75" customHeight="1">
      <c r="A949" s="83"/>
      <c r="B949" s="126"/>
      <c r="C949" s="15"/>
      <c r="D949" s="122"/>
      <c r="E949" s="139"/>
      <c r="F949" s="98"/>
    </row>
    <row r="950" spans="1:6" ht="27.75" customHeight="1">
      <c r="A950" s="83"/>
      <c r="B950" s="126"/>
      <c r="C950" s="15"/>
      <c r="D950" s="122"/>
      <c r="E950" s="139"/>
      <c r="F950" s="98"/>
    </row>
    <row r="951" spans="1:6" ht="27.75" customHeight="1">
      <c r="A951" s="83"/>
      <c r="B951" s="126"/>
      <c r="C951" s="15"/>
      <c r="D951" s="122"/>
      <c r="E951" s="139"/>
      <c r="F951" s="98"/>
    </row>
    <row r="952" spans="1:6" ht="27.75" customHeight="1">
      <c r="A952" s="83"/>
      <c r="B952" s="126"/>
      <c r="C952" s="15"/>
      <c r="D952" s="122"/>
      <c r="E952" s="139"/>
      <c r="F952" s="98"/>
    </row>
    <row r="953" spans="1:6" ht="27.75" customHeight="1">
      <c r="A953" s="83"/>
      <c r="B953" s="126"/>
      <c r="C953" s="15"/>
      <c r="D953" s="122"/>
      <c r="E953" s="139"/>
      <c r="F953" s="98"/>
    </row>
    <row r="954" spans="1:6" ht="27.75" customHeight="1">
      <c r="A954" s="83"/>
      <c r="B954" s="126"/>
      <c r="C954" s="15"/>
      <c r="D954" s="122"/>
      <c r="E954" s="139"/>
      <c r="F954" s="98"/>
    </row>
    <row r="955" spans="1:6" ht="27.75" customHeight="1">
      <c r="A955" s="83"/>
      <c r="B955" s="126"/>
      <c r="C955" s="15"/>
      <c r="D955" s="122"/>
      <c r="E955" s="139"/>
      <c r="F955" s="98"/>
    </row>
    <row r="956" spans="1:6" ht="27.75" customHeight="1">
      <c r="A956" s="83"/>
      <c r="B956" s="126"/>
      <c r="C956" s="15"/>
      <c r="D956" s="122"/>
      <c r="E956" s="139"/>
      <c r="F956" s="98"/>
    </row>
    <row r="957" spans="1:6" ht="27.75" customHeight="1">
      <c r="A957" s="83"/>
      <c r="B957" s="126"/>
      <c r="C957" s="15"/>
      <c r="D957" s="122"/>
      <c r="E957" s="139"/>
      <c r="F957" s="98"/>
    </row>
    <row r="958" spans="1:6" ht="27.75" customHeight="1">
      <c r="A958" s="83"/>
      <c r="B958" s="126"/>
      <c r="C958" s="15"/>
      <c r="D958" s="122"/>
      <c r="E958" s="139"/>
      <c r="F958" s="98"/>
    </row>
    <row r="959" spans="1:6" ht="27.75" customHeight="1">
      <c r="A959" s="83"/>
      <c r="B959" s="126"/>
      <c r="C959" s="15"/>
      <c r="D959" s="122"/>
      <c r="E959" s="139"/>
      <c r="F959" s="98"/>
    </row>
    <row r="960" spans="1:6" ht="27.75" customHeight="1">
      <c r="A960" s="83"/>
      <c r="B960" s="126"/>
      <c r="C960" s="15"/>
      <c r="D960" s="122"/>
      <c r="E960" s="139"/>
      <c r="F960" s="98"/>
    </row>
    <row r="961" spans="1:6" ht="27.75" customHeight="1">
      <c r="A961" s="83"/>
      <c r="B961" s="126"/>
      <c r="C961" s="15"/>
      <c r="D961" s="122"/>
      <c r="E961" s="139"/>
      <c r="F961" s="98"/>
    </row>
    <row r="962" spans="1:6" ht="27.75" customHeight="1">
      <c r="A962" s="83"/>
      <c r="B962" s="126"/>
      <c r="C962" s="15"/>
      <c r="D962" s="122"/>
      <c r="E962" s="139"/>
      <c r="F962" s="98"/>
    </row>
    <row r="963" spans="1:6" ht="27.75" customHeight="1">
      <c r="A963" s="83"/>
      <c r="B963" s="126"/>
      <c r="C963" s="15"/>
      <c r="D963" s="122"/>
      <c r="E963" s="139"/>
      <c r="F963" s="98"/>
    </row>
    <row r="964" spans="1:6" ht="27.75" customHeight="1">
      <c r="A964" s="83"/>
      <c r="B964" s="126"/>
      <c r="C964" s="15"/>
      <c r="D964" s="122"/>
      <c r="E964" s="139"/>
      <c r="F964" s="98"/>
    </row>
    <row r="965" spans="1:6" ht="27.75" customHeight="1">
      <c r="A965" s="83"/>
      <c r="B965" s="126"/>
      <c r="C965" s="15"/>
      <c r="D965" s="122"/>
      <c r="E965" s="139"/>
      <c r="F965" s="98"/>
    </row>
    <row r="966" spans="1:6" ht="27.75" customHeight="1">
      <c r="A966" s="83"/>
      <c r="B966" s="126"/>
      <c r="C966" s="15"/>
      <c r="D966" s="122"/>
      <c r="E966" s="139"/>
      <c r="F966" s="98"/>
    </row>
    <row r="967" spans="1:6" ht="27.75" customHeight="1">
      <c r="A967" s="83"/>
      <c r="B967" s="126"/>
      <c r="C967" s="15"/>
      <c r="D967" s="122"/>
      <c r="E967" s="139"/>
      <c r="F967" s="98"/>
    </row>
    <row r="968" spans="1:6" ht="27.75" customHeight="1">
      <c r="A968" s="83"/>
      <c r="B968" s="126"/>
      <c r="C968" s="15"/>
      <c r="D968" s="122"/>
      <c r="E968" s="139"/>
      <c r="F968" s="98"/>
    </row>
    <row r="969" spans="1:6" ht="27.75" customHeight="1">
      <c r="A969" s="83"/>
      <c r="B969" s="126"/>
      <c r="C969" s="15"/>
      <c r="D969" s="122"/>
      <c r="E969" s="139"/>
      <c r="F969" s="98"/>
    </row>
    <row r="970" spans="1:6" ht="27.75" customHeight="1">
      <c r="A970" s="83"/>
      <c r="B970" s="126"/>
      <c r="C970" s="15"/>
      <c r="D970" s="122"/>
      <c r="E970" s="139"/>
      <c r="F970" s="98"/>
    </row>
    <row r="971" spans="1:6" ht="27.75" customHeight="1">
      <c r="A971" s="83"/>
      <c r="B971" s="126"/>
      <c r="C971" s="15"/>
      <c r="D971" s="122"/>
      <c r="E971" s="139"/>
      <c r="F971" s="98"/>
    </row>
    <row r="972" spans="1:6" ht="27.75" customHeight="1">
      <c r="A972" s="83"/>
      <c r="B972" s="126"/>
      <c r="C972" s="15"/>
      <c r="D972" s="122"/>
      <c r="E972" s="139"/>
      <c r="F972" s="98"/>
    </row>
    <row r="973" spans="1:6" ht="27.75" customHeight="1">
      <c r="A973" s="83"/>
      <c r="B973" s="126"/>
      <c r="C973" s="15"/>
      <c r="D973" s="122"/>
      <c r="E973" s="139"/>
      <c r="F973" s="98"/>
    </row>
    <row r="974" spans="1:6" ht="27.75" customHeight="1">
      <c r="A974" s="83"/>
      <c r="B974" s="126"/>
      <c r="C974" s="15"/>
      <c r="D974" s="122"/>
      <c r="E974" s="139"/>
      <c r="F974" s="98"/>
    </row>
    <row r="975" spans="1:6" ht="27.75" customHeight="1">
      <c r="A975" s="83"/>
      <c r="B975" s="126"/>
      <c r="C975" s="15"/>
      <c r="D975" s="122"/>
      <c r="E975" s="139"/>
      <c r="F975" s="98"/>
    </row>
    <row r="976" spans="1:6" ht="27.75" customHeight="1">
      <c r="A976" s="83"/>
      <c r="B976" s="126"/>
      <c r="C976" s="15"/>
      <c r="D976" s="122"/>
      <c r="E976" s="139"/>
      <c r="F976" s="98"/>
    </row>
    <row r="977" spans="1:6" ht="27.75" customHeight="1">
      <c r="A977" s="83"/>
      <c r="B977" s="126"/>
      <c r="C977" s="15"/>
      <c r="D977" s="122"/>
      <c r="E977" s="139"/>
      <c r="F977" s="98"/>
    </row>
    <row r="978" spans="1:6" ht="27.75" customHeight="1">
      <c r="A978" s="83"/>
      <c r="B978" s="126"/>
      <c r="C978" s="15"/>
      <c r="D978" s="122"/>
      <c r="E978" s="139"/>
      <c r="F978" s="98"/>
    </row>
    <row r="979" spans="1:6" ht="27.75" customHeight="1">
      <c r="A979" s="83"/>
      <c r="B979" s="126"/>
      <c r="C979" s="15"/>
      <c r="D979" s="122"/>
      <c r="E979" s="139"/>
      <c r="F979" s="98"/>
    </row>
    <row r="980" spans="1:6" ht="45" customHeight="1">
      <c r="A980" s="83"/>
      <c r="B980" s="126"/>
      <c r="C980" s="15"/>
      <c r="D980" s="122"/>
      <c r="E980" s="139"/>
      <c r="F980" s="98"/>
    </row>
    <row r="981" spans="1:6" ht="27.75" customHeight="1">
      <c r="A981" s="83"/>
      <c r="B981" s="126"/>
      <c r="C981" s="15"/>
      <c r="D981" s="122"/>
      <c r="E981" s="139"/>
      <c r="F981" s="98"/>
    </row>
    <row r="982" spans="1:6" ht="27.75" customHeight="1">
      <c r="A982" s="83"/>
      <c r="B982" s="126"/>
      <c r="C982" s="15"/>
      <c r="D982" s="122"/>
      <c r="E982" s="139"/>
      <c r="F982" s="98"/>
    </row>
    <row r="983" spans="1:6" ht="27.75" customHeight="1">
      <c r="A983" s="83"/>
      <c r="B983" s="126"/>
      <c r="C983" s="15"/>
      <c r="D983" s="122"/>
      <c r="E983" s="139"/>
      <c r="F983" s="98"/>
    </row>
    <row r="984" spans="1:6" ht="27.75" customHeight="1">
      <c r="A984" s="83"/>
      <c r="B984" s="126"/>
      <c r="C984" s="15"/>
      <c r="D984" s="122"/>
      <c r="E984" s="139"/>
      <c r="F984" s="98"/>
    </row>
    <row r="985" spans="1:6" ht="27.75" customHeight="1">
      <c r="A985" s="83"/>
      <c r="B985" s="126"/>
      <c r="C985" s="15"/>
      <c r="D985" s="122"/>
      <c r="E985" s="139"/>
      <c r="F985" s="98"/>
    </row>
    <row r="986" spans="1:6" ht="27.75" customHeight="1">
      <c r="A986" s="83"/>
      <c r="B986" s="126"/>
      <c r="C986" s="15"/>
      <c r="D986" s="122"/>
      <c r="E986" s="139"/>
      <c r="F986" s="98"/>
    </row>
    <row r="987" spans="1:6" ht="27.75" customHeight="1">
      <c r="A987" s="83"/>
      <c r="B987" s="126"/>
      <c r="C987" s="15"/>
      <c r="D987" s="122"/>
      <c r="E987" s="139"/>
      <c r="F987" s="98"/>
    </row>
    <row r="988" spans="1:6" ht="27.75" customHeight="1">
      <c r="A988" s="83"/>
      <c r="B988" s="126"/>
      <c r="C988" s="15"/>
      <c r="D988" s="122"/>
      <c r="E988" s="139"/>
      <c r="F988" s="98"/>
    </row>
    <row r="989" spans="1:6" ht="27.75" customHeight="1">
      <c r="A989" s="83"/>
      <c r="B989" s="126"/>
      <c r="C989" s="15"/>
      <c r="D989" s="122"/>
      <c r="E989" s="139"/>
      <c r="F989" s="98"/>
    </row>
    <row r="990" spans="1:6" ht="27.75" customHeight="1">
      <c r="A990" s="83"/>
      <c r="B990" s="126"/>
      <c r="C990" s="15"/>
      <c r="D990" s="122"/>
      <c r="E990" s="139"/>
      <c r="F990" s="98"/>
    </row>
    <row r="991" spans="1:6" ht="27.75" customHeight="1">
      <c r="A991" s="83"/>
      <c r="B991" s="126"/>
      <c r="C991" s="15"/>
      <c r="D991" s="122"/>
      <c r="E991" s="139"/>
      <c r="F991" s="98"/>
    </row>
    <row r="992" spans="1:6" ht="27.75" customHeight="1">
      <c r="A992" s="83"/>
      <c r="B992" s="126"/>
      <c r="C992" s="15"/>
      <c r="D992" s="122"/>
      <c r="E992" s="139"/>
      <c r="F992" s="98"/>
    </row>
    <row r="993" spans="1:6" ht="27.75" customHeight="1">
      <c r="A993" s="83"/>
      <c r="B993" s="126"/>
      <c r="C993" s="15"/>
      <c r="D993" s="122"/>
      <c r="E993" s="139"/>
      <c r="F993" s="98"/>
    </row>
    <row r="994" spans="1:6" ht="27.75" customHeight="1">
      <c r="A994" s="83"/>
      <c r="B994" s="126"/>
      <c r="C994" s="15"/>
      <c r="D994" s="122"/>
      <c r="E994" s="139"/>
      <c r="F994" s="98"/>
    </row>
    <row r="995" spans="1:6" ht="27.75" customHeight="1">
      <c r="A995" s="83"/>
      <c r="B995" s="126"/>
      <c r="C995" s="15"/>
      <c r="D995" s="122"/>
      <c r="E995" s="139"/>
      <c r="F995" s="98"/>
    </row>
    <row r="996" spans="1:6" ht="27.75" customHeight="1">
      <c r="A996" s="83"/>
      <c r="B996" s="126"/>
      <c r="C996" s="15"/>
      <c r="D996" s="122"/>
      <c r="E996" s="139"/>
      <c r="F996" s="98"/>
    </row>
    <row r="997" spans="1:6" ht="27.75" customHeight="1">
      <c r="A997" s="83"/>
      <c r="B997" s="126"/>
      <c r="C997" s="15"/>
      <c r="D997" s="122"/>
      <c r="E997" s="139"/>
      <c r="F997" s="98"/>
    </row>
    <row r="998" spans="1:6" ht="27.75" customHeight="1">
      <c r="A998" s="83"/>
      <c r="B998" s="126"/>
      <c r="C998" s="15"/>
      <c r="D998" s="122"/>
      <c r="E998" s="139"/>
      <c r="F998" s="98"/>
    </row>
    <row r="999" spans="1:6" ht="27.75" customHeight="1">
      <c r="A999" s="83"/>
      <c r="B999" s="126"/>
      <c r="C999" s="15"/>
      <c r="D999" s="122"/>
      <c r="E999" s="139"/>
      <c r="F999" s="98"/>
    </row>
    <row r="1000" spans="1:6" ht="27.75" customHeight="1">
      <c r="A1000" s="83"/>
      <c r="B1000" s="126"/>
      <c r="C1000" s="15"/>
      <c r="D1000" s="122"/>
      <c r="E1000" s="139"/>
      <c r="F1000" s="98"/>
    </row>
    <row r="1001" spans="1:6" ht="27.75" customHeight="1">
      <c r="A1001" s="83"/>
      <c r="B1001" s="126"/>
      <c r="C1001" s="15"/>
      <c r="D1001" s="122"/>
      <c r="E1001" s="139"/>
      <c r="F1001" s="98"/>
    </row>
    <row r="1002" spans="1:6" ht="27.75" customHeight="1">
      <c r="A1002" s="83"/>
      <c r="B1002" s="126"/>
      <c r="C1002" s="15"/>
      <c r="D1002" s="122"/>
      <c r="E1002" s="139"/>
      <c r="F1002" s="98"/>
    </row>
    <row r="1003" spans="1:6" ht="27.75" customHeight="1">
      <c r="A1003" s="83"/>
      <c r="B1003" s="126"/>
      <c r="C1003" s="15"/>
      <c r="D1003" s="122"/>
      <c r="E1003" s="139"/>
      <c r="F1003" s="98"/>
    </row>
    <row r="1004" spans="1:6" ht="27.75" customHeight="1">
      <c r="A1004" s="83"/>
      <c r="B1004" s="126"/>
      <c r="C1004" s="15"/>
      <c r="D1004" s="122"/>
      <c r="E1004" s="139"/>
      <c r="F1004" s="98"/>
    </row>
    <row r="1005" spans="1:6" ht="27.75" customHeight="1">
      <c r="A1005" s="83"/>
      <c r="B1005" s="126"/>
      <c r="C1005" s="15"/>
      <c r="D1005" s="122"/>
      <c r="E1005" s="139"/>
      <c r="F1005" s="98"/>
    </row>
    <row r="1006" spans="1:6" ht="27.75" customHeight="1">
      <c r="A1006" s="83"/>
      <c r="B1006" s="126"/>
      <c r="C1006" s="15"/>
      <c r="D1006" s="122"/>
      <c r="E1006" s="139"/>
      <c r="F1006" s="98"/>
    </row>
    <row r="1007" spans="1:6" ht="27.75" customHeight="1">
      <c r="A1007" s="83"/>
      <c r="B1007" s="126"/>
      <c r="C1007" s="15"/>
      <c r="D1007" s="122"/>
      <c r="E1007" s="139"/>
      <c r="F1007" s="98"/>
    </row>
    <row r="1008" spans="1:6" ht="27.75" customHeight="1">
      <c r="A1008" s="83"/>
      <c r="B1008" s="126"/>
      <c r="C1008" s="15"/>
      <c r="D1008" s="122"/>
      <c r="E1008" s="139"/>
      <c r="F1008" s="98"/>
    </row>
    <row r="1009" spans="1:6" ht="27.75" customHeight="1">
      <c r="A1009" s="83"/>
      <c r="B1009" s="126"/>
      <c r="C1009" s="15"/>
      <c r="D1009" s="122"/>
      <c r="E1009" s="139"/>
      <c r="F1009" s="98"/>
    </row>
    <row r="1010" spans="1:6" ht="27.75" customHeight="1">
      <c r="A1010" s="83"/>
      <c r="B1010" s="126"/>
      <c r="C1010" s="15"/>
      <c r="D1010" s="122"/>
      <c r="E1010" s="139"/>
      <c r="F1010" s="98"/>
    </row>
    <row r="1011" spans="1:6" ht="27.75" customHeight="1">
      <c r="A1011" s="83"/>
      <c r="B1011" s="126"/>
      <c r="C1011" s="15"/>
      <c r="D1011" s="122"/>
      <c r="E1011" s="139"/>
      <c r="F1011" s="98"/>
    </row>
    <row r="1012" spans="1:6" ht="27.75" customHeight="1">
      <c r="A1012" s="83"/>
      <c r="B1012" s="126"/>
      <c r="C1012" s="15"/>
      <c r="D1012" s="122"/>
      <c r="E1012" s="139"/>
      <c r="F1012" s="98"/>
    </row>
    <row r="1013" spans="1:6" ht="27.75" customHeight="1">
      <c r="A1013" s="83"/>
      <c r="B1013" s="126"/>
      <c r="C1013" s="15"/>
      <c r="D1013" s="122"/>
      <c r="E1013" s="139"/>
      <c r="F1013" s="98"/>
    </row>
    <row r="1014" spans="1:6" ht="27.75" customHeight="1">
      <c r="A1014" s="83"/>
      <c r="B1014" s="126"/>
      <c r="C1014" s="15"/>
      <c r="D1014" s="122"/>
      <c r="E1014" s="139"/>
      <c r="F1014" s="98"/>
    </row>
    <row r="1015" spans="1:6" ht="27.75" customHeight="1">
      <c r="A1015" s="83"/>
      <c r="B1015" s="126"/>
      <c r="C1015" s="15"/>
      <c r="D1015" s="122"/>
      <c r="E1015" s="139"/>
      <c r="F1015" s="98"/>
    </row>
    <row r="1016" spans="1:6" ht="27.75" customHeight="1">
      <c r="A1016" s="83"/>
      <c r="B1016" s="126"/>
      <c r="C1016" s="15"/>
      <c r="D1016" s="122"/>
      <c r="E1016" s="139"/>
      <c r="F1016" s="98"/>
    </row>
    <row r="1017" spans="1:6" ht="27.75" customHeight="1">
      <c r="A1017" s="83"/>
      <c r="B1017" s="126"/>
      <c r="C1017" s="15"/>
      <c r="D1017" s="122"/>
      <c r="E1017" s="139"/>
      <c r="F1017" s="98"/>
    </row>
    <row r="1018" spans="1:6" ht="27.75" customHeight="1">
      <c r="A1018" s="83"/>
      <c r="B1018" s="126"/>
      <c r="C1018" s="15"/>
      <c r="D1018" s="122"/>
      <c r="E1018" s="139"/>
      <c r="F1018" s="98"/>
    </row>
    <row r="1019" spans="1:6" ht="27.75" customHeight="1">
      <c r="A1019" s="83"/>
      <c r="B1019" s="126"/>
      <c r="C1019" s="15"/>
      <c r="D1019" s="122"/>
      <c r="E1019" s="139"/>
      <c r="F1019" s="98"/>
    </row>
    <row r="1020" spans="1:6" ht="27.75" customHeight="1">
      <c r="A1020" s="83"/>
      <c r="B1020" s="126"/>
      <c r="C1020" s="15"/>
      <c r="D1020" s="122"/>
      <c r="E1020" s="139"/>
      <c r="F1020" s="98"/>
    </row>
    <row r="1021" spans="1:6" ht="27.75" customHeight="1">
      <c r="A1021" s="83"/>
      <c r="B1021" s="126"/>
      <c r="C1021" s="15"/>
      <c r="D1021" s="122"/>
      <c r="E1021" s="139"/>
      <c r="F1021" s="98"/>
    </row>
    <row r="1022" spans="1:6" ht="27.75" customHeight="1">
      <c r="A1022" s="83"/>
      <c r="B1022" s="126"/>
      <c r="C1022" s="15"/>
      <c r="D1022" s="122"/>
      <c r="E1022" s="139"/>
      <c r="F1022" s="98"/>
    </row>
    <row r="1023" spans="1:6" ht="27.75" customHeight="1">
      <c r="A1023" s="83"/>
      <c r="B1023" s="126"/>
      <c r="C1023" s="15"/>
      <c r="D1023" s="122"/>
      <c r="E1023" s="139"/>
      <c r="F1023" s="98"/>
    </row>
    <row r="1024" spans="1:6" ht="27.75" customHeight="1">
      <c r="A1024" s="83"/>
      <c r="B1024" s="126"/>
      <c r="C1024" s="15"/>
      <c r="D1024" s="122"/>
      <c r="E1024" s="139"/>
      <c r="F1024" s="98"/>
    </row>
    <row r="1025" spans="1:6" ht="27.75" customHeight="1">
      <c r="A1025" s="83"/>
      <c r="B1025" s="126"/>
      <c r="C1025" s="15"/>
      <c r="D1025" s="122"/>
      <c r="E1025" s="139"/>
      <c r="F1025" s="98"/>
    </row>
    <row r="1026" spans="1:6" ht="27.75" customHeight="1">
      <c r="A1026" s="83"/>
      <c r="B1026" s="126"/>
      <c r="C1026" s="15"/>
      <c r="D1026" s="122"/>
      <c r="E1026" s="139"/>
      <c r="F1026" s="98"/>
    </row>
    <row r="1027" spans="1:6" ht="27.75" customHeight="1">
      <c r="A1027" s="83"/>
      <c r="B1027" s="126"/>
      <c r="C1027" s="15"/>
      <c r="D1027" s="122"/>
      <c r="E1027" s="139"/>
      <c r="F1027" s="98"/>
    </row>
    <row r="1028" spans="1:6" ht="27.75" customHeight="1">
      <c r="A1028" s="83"/>
      <c r="B1028" s="126"/>
      <c r="C1028" s="15"/>
      <c r="D1028" s="122"/>
      <c r="E1028" s="139"/>
      <c r="F1028" s="98"/>
    </row>
    <row r="1029" spans="1:6" ht="27.75" customHeight="1">
      <c r="A1029" s="83"/>
      <c r="B1029" s="126"/>
      <c r="C1029" s="15"/>
      <c r="D1029" s="122"/>
      <c r="E1029" s="139"/>
      <c r="F1029" s="98"/>
    </row>
    <row r="1030" spans="1:6" ht="27.75" customHeight="1">
      <c r="A1030" s="83"/>
      <c r="B1030" s="126"/>
      <c r="C1030" s="15"/>
      <c r="D1030" s="122"/>
      <c r="E1030" s="139"/>
      <c r="F1030" s="98"/>
    </row>
    <row r="1031" spans="1:6" ht="27.75" customHeight="1">
      <c r="A1031" s="83"/>
      <c r="B1031" s="126"/>
      <c r="C1031" s="15"/>
      <c r="D1031" s="122"/>
      <c r="E1031" s="139"/>
      <c r="F1031" s="98"/>
    </row>
    <row r="1032" spans="1:6" ht="27.75" customHeight="1">
      <c r="A1032" s="83"/>
      <c r="B1032" s="126"/>
      <c r="C1032" s="15"/>
      <c r="D1032" s="122"/>
      <c r="E1032" s="139"/>
      <c r="F1032" s="98"/>
    </row>
    <row r="1033" spans="1:6" ht="27.75" customHeight="1">
      <c r="A1033" s="83"/>
      <c r="B1033" s="126"/>
      <c r="C1033" s="15"/>
      <c r="D1033" s="122"/>
      <c r="E1033" s="139"/>
      <c r="F1033" s="98"/>
    </row>
    <row r="1034" spans="1:6" ht="27.75" customHeight="1">
      <c r="A1034" s="83"/>
      <c r="B1034" s="126"/>
      <c r="C1034" s="15"/>
      <c r="D1034" s="122"/>
      <c r="E1034" s="139"/>
      <c r="F1034" s="98"/>
    </row>
    <row r="1035" spans="1:6" ht="27.75" customHeight="1">
      <c r="A1035" s="83"/>
      <c r="B1035" s="126"/>
      <c r="C1035" s="15"/>
      <c r="D1035" s="122"/>
      <c r="E1035" s="139"/>
      <c r="F1035" s="98"/>
    </row>
    <row r="1036" spans="1:6" ht="27.75" customHeight="1">
      <c r="A1036" s="83"/>
      <c r="B1036" s="126"/>
      <c r="C1036" s="15"/>
      <c r="D1036" s="122"/>
      <c r="E1036" s="139"/>
      <c r="F1036" s="98"/>
    </row>
    <row r="1037" spans="1:6" ht="27.75" customHeight="1">
      <c r="A1037" s="83"/>
      <c r="B1037" s="126"/>
      <c r="C1037" s="15"/>
      <c r="D1037" s="122"/>
      <c r="E1037" s="139"/>
      <c r="F1037" s="98"/>
    </row>
    <row r="1038" spans="1:6" ht="27.75" customHeight="1">
      <c r="A1038" s="83"/>
      <c r="B1038" s="126"/>
      <c r="C1038" s="15"/>
      <c r="D1038" s="122"/>
      <c r="E1038" s="139"/>
      <c r="F1038" s="98"/>
    </row>
    <row r="1039" spans="1:6" ht="27.75" customHeight="1">
      <c r="A1039" s="83"/>
      <c r="B1039" s="126"/>
      <c r="C1039" s="15"/>
      <c r="D1039" s="122"/>
      <c r="E1039" s="139"/>
      <c r="F1039" s="98"/>
    </row>
    <row r="1040" spans="1:6" ht="27.75" customHeight="1">
      <c r="A1040" s="83"/>
      <c r="B1040" s="126"/>
      <c r="C1040" s="15"/>
      <c r="D1040" s="122"/>
      <c r="E1040" s="139"/>
      <c r="F1040" s="98"/>
    </row>
    <row r="1041" spans="1:6" ht="27.75" customHeight="1">
      <c r="A1041" s="83"/>
      <c r="B1041" s="126"/>
      <c r="C1041" s="15"/>
      <c r="D1041" s="122"/>
      <c r="E1041" s="139"/>
      <c r="F1041" s="98"/>
    </row>
    <row r="1042" spans="1:6" ht="27.75" customHeight="1">
      <c r="A1042" s="83"/>
      <c r="B1042" s="126"/>
      <c r="C1042" s="15"/>
      <c r="D1042" s="122"/>
      <c r="E1042" s="139"/>
      <c r="F1042" s="98"/>
    </row>
    <row r="1043" spans="1:6" ht="27.75" customHeight="1">
      <c r="A1043" s="83"/>
      <c r="B1043" s="126"/>
      <c r="C1043" s="15"/>
      <c r="D1043" s="122"/>
      <c r="E1043" s="139"/>
      <c r="F1043" s="98"/>
    </row>
    <row r="1044" spans="1:6" ht="27.75" customHeight="1">
      <c r="A1044" s="83"/>
      <c r="B1044" s="126"/>
      <c r="C1044" s="15"/>
      <c r="D1044" s="122"/>
      <c r="E1044" s="139"/>
      <c r="F1044" s="98"/>
    </row>
    <row r="1045" spans="1:6" ht="27.75" customHeight="1">
      <c r="A1045" s="83"/>
      <c r="B1045" s="126"/>
      <c r="C1045" s="15"/>
      <c r="D1045" s="122"/>
      <c r="E1045" s="139"/>
      <c r="F1045" s="98"/>
    </row>
    <row r="1046" spans="1:6" ht="27.75" customHeight="1">
      <c r="A1046" s="83"/>
      <c r="B1046" s="126"/>
      <c r="C1046" s="15"/>
      <c r="D1046" s="122"/>
      <c r="E1046" s="139"/>
      <c r="F1046" s="98"/>
    </row>
    <row r="1047" spans="1:6" ht="27.75" customHeight="1">
      <c r="A1047" s="83"/>
      <c r="B1047" s="126"/>
      <c r="C1047" s="15"/>
      <c r="D1047" s="122"/>
      <c r="E1047" s="139"/>
      <c r="F1047" s="98"/>
    </row>
    <row r="1048" spans="1:6" ht="27.75" customHeight="1">
      <c r="A1048" s="83"/>
      <c r="B1048" s="126"/>
      <c r="C1048" s="15"/>
      <c r="D1048" s="122"/>
      <c r="E1048" s="139"/>
      <c r="F1048" s="98"/>
    </row>
    <row r="1049" spans="1:6" ht="27.75" customHeight="1">
      <c r="A1049" s="83"/>
      <c r="B1049" s="126"/>
      <c r="C1049" s="15"/>
      <c r="D1049" s="122"/>
      <c r="E1049" s="139"/>
      <c r="F1049" s="98"/>
    </row>
    <row r="1050" spans="1:6" ht="27.75" customHeight="1">
      <c r="A1050" s="83"/>
      <c r="B1050" s="126"/>
      <c r="C1050" s="15"/>
      <c r="D1050" s="122"/>
      <c r="E1050" s="139"/>
      <c r="F1050" s="98"/>
    </row>
    <row r="1051" spans="1:6" ht="27.75" customHeight="1">
      <c r="A1051" s="83"/>
      <c r="B1051" s="126"/>
      <c r="C1051" s="15"/>
      <c r="D1051" s="122"/>
      <c r="E1051" s="139"/>
      <c r="F1051" s="98"/>
    </row>
    <row r="1052" spans="1:6" ht="27.75" customHeight="1">
      <c r="A1052" s="83"/>
      <c r="B1052" s="126"/>
      <c r="C1052" s="15"/>
      <c r="D1052" s="122"/>
      <c r="E1052" s="139"/>
      <c r="F1052" s="98"/>
    </row>
    <row r="1053" spans="1:6" ht="27.75" customHeight="1">
      <c r="A1053" s="83"/>
      <c r="B1053" s="126"/>
      <c r="C1053" s="15"/>
      <c r="D1053" s="122"/>
      <c r="E1053" s="139"/>
      <c r="F1053" s="98"/>
    </row>
    <row r="1054" spans="1:6" ht="27.75" customHeight="1">
      <c r="A1054" s="83"/>
      <c r="B1054" s="126"/>
      <c r="C1054" s="15"/>
      <c r="D1054" s="122"/>
      <c r="E1054" s="139"/>
      <c r="F1054" s="98"/>
    </row>
    <row r="1055" spans="1:6" ht="27.75" customHeight="1">
      <c r="A1055" s="83"/>
      <c r="B1055" s="126"/>
      <c r="C1055" s="15"/>
      <c r="D1055" s="122"/>
      <c r="E1055" s="139"/>
      <c r="F1055" s="98"/>
    </row>
    <row r="1056" spans="1:6" ht="27.75" customHeight="1">
      <c r="A1056" s="83"/>
      <c r="B1056" s="126"/>
      <c r="C1056" s="15"/>
      <c r="D1056" s="122"/>
      <c r="E1056" s="139"/>
      <c r="F1056" s="98"/>
    </row>
    <row r="1057" spans="1:6" ht="27.75" customHeight="1">
      <c r="A1057" s="83"/>
      <c r="B1057" s="126"/>
      <c r="C1057" s="15"/>
      <c r="D1057" s="122"/>
      <c r="E1057" s="139"/>
      <c r="F1057" s="98"/>
    </row>
    <row r="1058" spans="1:6" ht="27.75" customHeight="1">
      <c r="A1058" s="83"/>
      <c r="B1058" s="126"/>
      <c r="C1058" s="15"/>
      <c r="D1058" s="122"/>
      <c r="E1058" s="139"/>
      <c r="F1058" s="98"/>
    </row>
    <row r="1059" spans="1:6" ht="27.75" customHeight="1">
      <c r="A1059" s="83"/>
      <c r="B1059" s="126"/>
      <c r="C1059" s="15"/>
      <c r="D1059" s="122"/>
      <c r="E1059" s="139"/>
      <c r="F1059" s="98"/>
    </row>
    <row r="1060" spans="1:6" ht="27.75" customHeight="1">
      <c r="A1060" s="83"/>
      <c r="B1060" s="126"/>
      <c r="C1060" s="15"/>
      <c r="D1060" s="122"/>
      <c r="E1060" s="139"/>
      <c r="F1060" s="98"/>
    </row>
    <row r="1061" spans="1:6" ht="27.75" customHeight="1">
      <c r="A1061" s="83"/>
      <c r="B1061" s="126"/>
      <c r="C1061" s="15"/>
      <c r="D1061" s="122"/>
      <c r="E1061" s="139"/>
      <c r="F1061" s="98"/>
    </row>
    <row r="1062" spans="1:6" ht="27.75" customHeight="1">
      <c r="A1062" s="83"/>
      <c r="B1062" s="126"/>
      <c r="C1062" s="15"/>
      <c r="D1062" s="122"/>
      <c r="E1062" s="139"/>
      <c r="F1062" s="98"/>
    </row>
    <row r="1063" spans="1:6" ht="27.75" customHeight="1">
      <c r="A1063" s="83"/>
      <c r="B1063" s="126"/>
      <c r="C1063" s="15"/>
      <c r="D1063" s="122"/>
      <c r="E1063" s="139"/>
      <c r="F1063" s="98"/>
    </row>
    <row r="1064" spans="1:6" ht="27.75" customHeight="1">
      <c r="A1064" s="83"/>
      <c r="B1064" s="126"/>
      <c r="C1064" s="15"/>
      <c r="D1064" s="122"/>
      <c r="E1064" s="139"/>
      <c r="F1064" s="98"/>
    </row>
    <row r="1065" spans="1:6" ht="27.75" customHeight="1">
      <c r="A1065" s="83"/>
      <c r="B1065" s="126"/>
      <c r="C1065" s="15"/>
      <c r="D1065" s="122"/>
      <c r="E1065" s="139"/>
      <c r="F1065" s="98"/>
    </row>
    <row r="1066" spans="1:6" ht="27.75" customHeight="1">
      <c r="A1066" s="83"/>
      <c r="B1066" s="126"/>
      <c r="C1066" s="15"/>
      <c r="D1066" s="122"/>
      <c r="E1066" s="139"/>
      <c r="F1066" s="98"/>
    </row>
    <row r="1067" spans="1:6" ht="27.75" customHeight="1">
      <c r="A1067" s="83"/>
      <c r="B1067" s="47"/>
      <c r="C1067" s="15"/>
      <c r="D1067" s="122"/>
      <c r="E1067" s="139"/>
      <c r="F1067" s="98"/>
    </row>
    <row r="1068" spans="1:6" ht="27.75" customHeight="1">
      <c r="A1068" s="83"/>
      <c r="B1068" s="126"/>
      <c r="C1068" s="15"/>
      <c r="D1068" s="122"/>
      <c r="E1068" s="139"/>
      <c r="F1068" s="98"/>
    </row>
    <row r="1069" spans="1:6" ht="27.75" customHeight="1">
      <c r="A1069" s="83"/>
      <c r="B1069" s="126"/>
      <c r="C1069" s="15"/>
      <c r="D1069" s="122"/>
      <c r="E1069" s="139"/>
      <c r="F1069" s="98"/>
    </row>
    <row r="1070" spans="1:6" ht="27.75" customHeight="1">
      <c r="A1070" s="83"/>
      <c r="B1070" s="126"/>
      <c r="C1070" s="15"/>
      <c r="D1070" s="122"/>
      <c r="E1070" s="139"/>
      <c r="F1070" s="98"/>
    </row>
    <row r="1071" spans="1:6" ht="27.75" customHeight="1">
      <c r="A1071" s="83"/>
      <c r="B1071" s="126"/>
      <c r="C1071" s="15"/>
      <c r="D1071" s="122"/>
      <c r="E1071" s="139"/>
      <c r="F1071" s="98"/>
    </row>
    <row r="1072" spans="1:6" ht="27.75" customHeight="1">
      <c r="A1072" s="83"/>
      <c r="B1072" s="126"/>
      <c r="C1072" s="15"/>
      <c r="D1072" s="122"/>
      <c r="E1072" s="139"/>
      <c r="F1072" s="98"/>
    </row>
    <row r="1073" spans="1:6" ht="27.75" customHeight="1">
      <c r="A1073" s="83"/>
      <c r="B1073" s="126"/>
      <c r="C1073" s="15"/>
      <c r="D1073" s="122"/>
      <c r="E1073" s="139"/>
      <c r="F1073" s="98"/>
    </row>
    <row r="1074" spans="1:6" ht="27.75" customHeight="1">
      <c r="A1074" s="83"/>
      <c r="B1074" s="126"/>
      <c r="C1074" s="15"/>
      <c r="D1074" s="122"/>
      <c r="E1074" s="139"/>
      <c r="F1074" s="98"/>
    </row>
    <row r="1075" spans="1:6" ht="27.75" customHeight="1">
      <c r="A1075" s="83"/>
      <c r="B1075" s="126"/>
      <c r="C1075" s="15"/>
      <c r="D1075" s="122"/>
      <c r="E1075" s="139"/>
      <c r="F1075" s="98"/>
    </row>
    <row r="1076" spans="1:6" ht="27.75" customHeight="1">
      <c r="A1076" s="83"/>
      <c r="B1076" s="126"/>
      <c r="C1076" s="15"/>
      <c r="D1076" s="122"/>
      <c r="E1076" s="139"/>
      <c r="F1076" s="98"/>
    </row>
    <row r="1077" spans="1:6" ht="27.75" customHeight="1">
      <c r="A1077" s="83"/>
      <c r="B1077" s="126"/>
      <c r="C1077" s="15"/>
      <c r="D1077" s="122"/>
      <c r="E1077" s="139"/>
      <c r="F1077" s="98"/>
    </row>
    <row r="1078" spans="1:6" ht="27.75" customHeight="1">
      <c r="A1078" s="83"/>
      <c r="B1078" s="126"/>
      <c r="C1078" s="15"/>
      <c r="D1078" s="122"/>
      <c r="E1078" s="139"/>
      <c r="F1078" s="98"/>
    </row>
    <row r="1079" spans="1:6" ht="27.75" customHeight="1">
      <c r="A1079" s="83"/>
      <c r="B1079" s="126"/>
      <c r="C1079" s="15"/>
      <c r="D1079" s="122"/>
      <c r="E1079" s="139"/>
      <c r="F1079" s="98"/>
    </row>
    <row r="1080" spans="1:6" ht="27.75" customHeight="1">
      <c r="A1080" s="83"/>
      <c r="B1080" s="126"/>
      <c r="C1080" s="15"/>
      <c r="D1080" s="122"/>
      <c r="E1080" s="139"/>
      <c r="F1080" s="98"/>
    </row>
    <row r="1081" spans="1:6" ht="27.75" customHeight="1">
      <c r="A1081" s="83"/>
      <c r="B1081" s="126"/>
      <c r="C1081" s="15"/>
      <c r="D1081" s="122"/>
      <c r="E1081" s="139"/>
      <c r="F1081" s="98"/>
    </row>
    <row r="1082" spans="1:6" ht="27.75" customHeight="1">
      <c r="A1082" s="83"/>
      <c r="B1082" s="126"/>
      <c r="C1082" s="15"/>
      <c r="D1082" s="122"/>
      <c r="E1082" s="139"/>
      <c r="F1082" s="98"/>
    </row>
    <row r="1083" spans="1:6" ht="27.75" customHeight="1">
      <c r="A1083" s="83"/>
      <c r="B1083" s="126"/>
      <c r="C1083" s="15"/>
      <c r="D1083" s="122"/>
      <c r="E1083" s="139"/>
      <c r="F1083" s="98"/>
    </row>
    <row r="1084" spans="1:6" ht="27.75" customHeight="1">
      <c r="A1084" s="83"/>
      <c r="B1084" s="126"/>
      <c r="C1084" s="15"/>
      <c r="D1084" s="122"/>
      <c r="E1084" s="139"/>
      <c r="F1084" s="98"/>
    </row>
    <row r="1085" spans="1:6" ht="27.75" customHeight="1">
      <c r="A1085" s="83"/>
      <c r="B1085" s="126"/>
      <c r="C1085" s="15"/>
      <c r="D1085" s="122"/>
      <c r="E1085" s="139"/>
      <c r="F1085" s="98"/>
    </row>
    <row r="1086" spans="1:6" ht="27.75" customHeight="1">
      <c r="A1086" s="83"/>
      <c r="B1086" s="126"/>
      <c r="C1086" s="15"/>
      <c r="D1086" s="122"/>
      <c r="E1086" s="139"/>
      <c r="F1086" s="98"/>
    </row>
    <row r="1087" spans="1:6" ht="27.75" customHeight="1">
      <c r="A1087" s="83"/>
      <c r="B1087" s="126"/>
      <c r="C1087" s="15"/>
      <c r="D1087" s="122"/>
      <c r="E1087" s="139"/>
      <c r="F1087" s="98"/>
    </row>
    <row r="1088" spans="1:6" ht="27.75" customHeight="1">
      <c r="A1088" s="83"/>
      <c r="B1088" s="126"/>
      <c r="C1088" s="15"/>
      <c r="D1088" s="122"/>
      <c r="E1088" s="139"/>
      <c r="F1088" s="98"/>
    </row>
    <row r="1089" spans="1:6" ht="27.75" customHeight="1">
      <c r="A1089" s="83"/>
      <c r="B1089" s="126"/>
      <c r="C1089" s="15"/>
      <c r="D1089" s="122"/>
      <c r="E1089" s="139"/>
      <c r="F1089" s="98"/>
    </row>
    <row r="1090" spans="1:6" ht="27.75" customHeight="1">
      <c r="A1090" s="83"/>
      <c r="B1090" s="126"/>
      <c r="C1090" s="15"/>
      <c r="D1090" s="122"/>
      <c r="E1090" s="139"/>
      <c r="F1090" s="98"/>
    </row>
    <row r="1091" spans="1:6" ht="27.75" customHeight="1">
      <c r="A1091" s="83"/>
      <c r="B1091" s="126"/>
      <c r="C1091" s="15"/>
      <c r="D1091" s="122"/>
      <c r="E1091" s="139"/>
      <c r="F1091" s="98"/>
    </row>
    <row r="1092" spans="1:6" ht="36" customHeight="1">
      <c r="A1092" s="83"/>
      <c r="B1092" s="126"/>
      <c r="C1092" s="15"/>
      <c r="D1092" s="122"/>
      <c r="E1092" s="139"/>
      <c r="F1092" s="98"/>
    </row>
    <row r="1093" spans="1:6" ht="33" customHeight="1">
      <c r="A1093" s="83"/>
      <c r="B1093" s="126"/>
      <c r="C1093" s="15"/>
      <c r="D1093" s="122"/>
      <c r="E1093" s="139"/>
      <c r="F1093" s="98"/>
    </row>
    <row r="1094" spans="1:6" ht="36.75" customHeight="1">
      <c r="A1094" s="83"/>
      <c r="B1094" s="126"/>
      <c r="C1094" s="15"/>
      <c r="D1094" s="122"/>
      <c r="E1094" s="139"/>
      <c r="F1094" s="98"/>
    </row>
    <row r="1095" spans="1:6" ht="36" customHeight="1">
      <c r="A1095" s="83"/>
      <c r="B1095" s="126"/>
      <c r="C1095" s="15"/>
      <c r="D1095" s="122"/>
      <c r="E1095" s="139"/>
      <c r="F1095" s="98"/>
    </row>
    <row r="1096" spans="1:6" ht="32.25" customHeight="1">
      <c r="A1096" s="83"/>
      <c r="B1096" s="126"/>
      <c r="C1096" s="15"/>
      <c r="D1096" s="122"/>
      <c r="E1096" s="139"/>
      <c r="F1096" s="98"/>
    </row>
    <row r="1097" spans="1:6" ht="34.5" customHeight="1">
      <c r="A1097" s="83"/>
      <c r="B1097" s="126"/>
      <c r="C1097" s="15"/>
      <c r="D1097" s="122"/>
      <c r="E1097" s="139"/>
      <c r="F1097" s="98"/>
    </row>
    <row r="1098" spans="1:6" ht="39" customHeight="1">
      <c r="A1098" s="83"/>
      <c r="B1098" s="126"/>
      <c r="C1098" s="15"/>
      <c r="D1098" s="122"/>
      <c r="E1098" s="139"/>
      <c r="F1098" s="98"/>
    </row>
    <row r="1099" spans="1:6" ht="34.5" customHeight="1">
      <c r="A1099" s="83"/>
      <c r="B1099" s="126"/>
      <c r="C1099" s="15"/>
      <c r="D1099" s="122"/>
      <c r="E1099" s="139"/>
      <c r="F1099" s="98"/>
    </row>
    <row r="1100" spans="1:6" ht="27.75" customHeight="1">
      <c r="A1100" s="83"/>
      <c r="B1100" s="126"/>
      <c r="C1100" s="15"/>
      <c r="D1100" s="122"/>
      <c r="E1100" s="139"/>
      <c r="F1100" s="98"/>
    </row>
    <row r="1101" spans="1:6" ht="31.5" customHeight="1">
      <c r="A1101" s="83"/>
      <c r="B1101" s="126"/>
      <c r="C1101" s="15"/>
      <c r="D1101" s="122"/>
      <c r="E1101" s="139"/>
      <c r="F1101" s="98"/>
    </row>
    <row r="1102" spans="1:6" ht="27.75" customHeight="1">
      <c r="A1102" s="83"/>
      <c r="B1102" s="126"/>
      <c r="C1102" s="15"/>
      <c r="D1102" s="122"/>
      <c r="E1102" s="139"/>
      <c r="F1102" s="98"/>
    </row>
    <row r="1103" spans="1:6" ht="27.75" customHeight="1">
      <c r="A1103" s="83"/>
      <c r="B1103" s="126"/>
      <c r="C1103" s="15"/>
      <c r="D1103" s="122"/>
      <c r="E1103" s="139"/>
      <c r="F1103" s="98"/>
    </row>
    <row r="1104" spans="1:6" ht="27.75" customHeight="1">
      <c r="A1104" s="83"/>
      <c r="B1104" s="126"/>
      <c r="C1104" s="15"/>
      <c r="D1104" s="122"/>
      <c r="E1104" s="139"/>
      <c r="F1104" s="98"/>
    </row>
    <row r="1105" spans="1:6" ht="27.75" customHeight="1">
      <c r="A1105" s="83"/>
      <c r="B1105" s="126"/>
      <c r="C1105" s="15"/>
      <c r="D1105" s="122"/>
      <c r="E1105" s="139"/>
      <c r="F1105" s="98"/>
    </row>
    <row r="1106" spans="1:6" ht="27.75" customHeight="1">
      <c r="A1106" s="83"/>
      <c r="B1106" s="126"/>
      <c r="C1106" s="15"/>
      <c r="D1106" s="122"/>
      <c r="E1106" s="139"/>
      <c r="F1106" s="98"/>
    </row>
    <row r="1107" spans="1:6" ht="30" customHeight="1">
      <c r="A1107" s="83"/>
      <c r="B1107" s="126"/>
      <c r="C1107" s="15"/>
      <c r="D1107" s="122"/>
      <c r="E1107" s="139"/>
      <c r="F1107" s="98"/>
    </row>
    <row r="1108" spans="1:6" ht="27.75" customHeight="1">
      <c r="A1108" s="83"/>
      <c r="B1108" s="126"/>
      <c r="C1108" s="15"/>
      <c r="D1108" s="122"/>
      <c r="E1108" s="139"/>
      <c r="F1108" s="98"/>
    </row>
    <row r="1109" spans="1:6" ht="27.75" customHeight="1">
      <c r="A1109" s="83"/>
      <c r="B1109" s="126"/>
      <c r="C1109" s="15"/>
      <c r="D1109" s="122"/>
      <c r="E1109" s="139"/>
      <c r="F1109" s="98"/>
    </row>
    <row r="1110" spans="1:6" ht="27.75" customHeight="1">
      <c r="A1110" s="83"/>
      <c r="B1110" s="126"/>
      <c r="C1110" s="15"/>
      <c r="D1110" s="122"/>
      <c r="E1110" s="139"/>
      <c r="F1110" s="98"/>
    </row>
    <row r="1111" spans="1:6" ht="27.75" customHeight="1">
      <c r="A1111" s="83"/>
      <c r="B1111" s="126"/>
      <c r="C1111" s="15"/>
      <c r="D1111" s="122"/>
      <c r="E1111" s="139"/>
      <c r="F1111" s="98"/>
    </row>
    <row r="1112" spans="1:6" ht="27.75" customHeight="1">
      <c r="A1112" s="83"/>
      <c r="B1112" s="126"/>
      <c r="C1112" s="15"/>
      <c r="D1112" s="122"/>
      <c r="E1112" s="139"/>
      <c r="F1112" s="98"/>
    </row>
    <row r="1113" spans="1:6" ht="27.75" customHeight="1">
      <c r="A1113" s="83"/>
      <c r="B1113" s="126"/>
      <c r="C1113" s="15"/>
      <c r="D1113" s="122"/>
      <c r="E1113" s="139"/>
      <c r="F1113" s="98"/>
    </row>
    <row r="1114" spans="1:6" ht="27.75" customHeight="1">
      <c r="A1114" s="83"/>
      <c r="B1114" s="126"/>
      <c r="C1114" s="15"/>
      <c r="D1114" s="122"/>
      <c r="E1114" s="139"/>
      <c r="F1114" s="98"/>
    </row>
    <row r="1115" spans="1:6" ht="27.75" customHeight="1">
      <c r="A1115" s="83"/>
      <c r="B1115" s="126"/>
      <c r="C1115" s="15"/>
      <c r="D1115" s="122"/>
      <c r="E1115" s="139"/>
      <c r="F1115" s="98"/>
    </row>
    <row r="1116" spans="1:6" ht="27.75" customHeight="1">
      <c r="A1116" s="83"/>
      <c r="B1116" s="126"/>
      <c r="C1116" s="15"/>
      <c r="D1116" s="122"/>
      <c r="E1116" s="139"/>
      <c r="F1116" s="98"/>
    </row>
    <row r="1117" spans="1:6" ht="27.75" customHeight="1">
      <c r="A1117" s="83"/>
      <c r="B1117" s="126"/>
      <c r="C1117" s="15"/>
      <c r="D1117" s="122"/>
      <c r="E1117" s="139"/>
      <c r="F1117" s="98"/>
    </row>
    <row r="1118" spans="1:6" ht="27.75" customHeight="1">
      <c r="A1118" s="83"/>
      <c r="B1118" s="126"/>
      <c r="C1118" s="15"/>
      <c r="D1118" s="122"/>
      <c r="E1118" s="139"/>
      <c r="F1118" s="98"/>
    </row>
    <row r="1119" spans="1:6" ht="27.75" customHeight="1">
      <c r="A1119" s="83"/>
      <c r="B1119" s="126"/>
      <c r="C1119" s="15"/>
      <c r="D1119" s="122"/>
      <c r="E1119" s="139"/>
      <c r="F1119" s="98"/>
    </row>
    <row r="1120" spans="1:6" ht="27.75" customHeight="1">
      <c r="A1120" s="83"/>
      <c r="B1120" s="126"/>
      <c r="C1120" s="15"/>
      <c r="D1120" s="122"/>
      <c r="E1120" s="139"/>
      <c r="F1120" s="98"/>
    </row>
    <row r="1121" spans="1:6" ht="27.75" customHeight="1">
      <c r="A1121" s="83"/>
      <c r="B1121" s="126"/>
      <c r="C1121" s="15"/>
      <c r="D1121" s="122"/>
      <c r="E1121" s="139"/>
      <c r="F1121" s="98"/>
    </row>
    <row r="1122" spans="1:6" ht="27.75" customHeight="1">
      <c r="A1122" s="83"/>
      <c r="B1122" s="126"/>
      <c r="C1122" s="15"/>
      <c r="D1122" s="122"/>
      <c r="E1122" s="139"/>
      <c r="F1122" s="98"/>
    </row>
    <row r="1123" spans="1:6" ht="27.75" customHeight="1">
      <c r="A1123" s="83"/>
      <c r="B1123" s="126"/>
      <c r="C1123" s="15"/>
      <c r="D1123" s="122"/>
      <c r="E1123" s="139"/>
      <c r="F1123" s="98"/>
    </row>
    <row r="1124" spans="1:6" ht="27.75" customHeight="1">
      <c r="A1124" s="83"/>
      <c r="B1124" s="126"/>
      <c r="C1124" s="15"/>
      <c r="D1124" s="122"/>
      <c r="E1124" s="139"/>
      <c r="F1124" s="98"/>
    </row>
    <row r="1125" spans="1:6" ht="27.75" customHeight="1">
      <c r="A1125" s="83"/>
      <c r="B1125" s="126"/>
      <c r="C1125" s="15"/>
      <c r="D1125" s="122"/>
      <c r="E1125" s="139"/>
      <c r="F1125" s="98"/>
    </row>
    <row r="1126" spans="1:6" ht="27.75" customHeight="1">
      <c r="A1126" s="83"/>
      <c r="B1126" s="126"/>
      <c r="C1126" s="15"/>
      <c r="D1126" s="122"/>
      <c r="E1126" s="139"/>
      <c r="F1126" s="98"/>
    </row>
    <row r="1127" spans="1:6" ht="27.75" customHeight="1">
      <c r="A1127" s="83"/>
      <c r="B1127" s="126"/>
      <c r="C1127" s="15"/>
      <c r="D1127" s="122"/>
      <c r="E1127" s="139"/>
      <c r="F1127" s="98"/>
    </row>
    <row r="1128" spans="1:6" ht="27.75" customHeight="1">
      <c r="A1128" s="83"/>
      <c r="B1128" s="126"/>
      <c r="C1128" s="15"/>
      <c r="D1128" s="122"/>
      <c r="E1128" s="139"/>
      <c r="F1128" s="98"/>
    </row>
    <row r="1129" spans="1:6" ht="27.75" customHeight="1">
      <c r="A1129" s="83"/>
      <c r="B1129" s="126"/>
      <c r="C1129" s="15"/>
      <c r="D1129" s="122"/>
      <c r="E1129" s="139"/>
      <c r="F1129" s="98"/>
    </row>
    <row r="1130" spans="1:6" ht="27.75" customHeight="1">
      <c r="A1130" s="83"/>
      <c r="B1130" s="126"/>
      <c r="C1130" s="15"/>
      <c r="D1130" s="122"/>
      <c r="E1130" s="139"/>
      <c r="F1130" s="98"/>
    </row>
    <row r="1131" spans="1:6" ht="27.75" customHeight="1">
      <c r="A1131" s="83"/>
      <c r="B1131" s="126"/>
      <c r="C1131" s="15"/>
      <c r="D1131" s="122"/>
      <c r="E1131" s="139"/>
      <c r="F1131" s="98"/>
    </row>
    <row r="1132" spans="1:6" ht="27.75" customHeight="1">
      <c r="A1132" s="83"/>
      <c r="B1132" s="126"/>
      <c r="C1132" s="15"/>
      <c r="D1132" s="122"/>
      <c r="E1132" s="139"/>
      <c r="F1132" s="98"/>
    </row>
    <row r="1133" spans="1:6" ht="27.75" customHeight="1">
      <c r="A1133" s="83"/>
      <c r="B1133" s="126"/>
      <c r="C1133" s="15"/>
      <c r="D1133" s="122"/>
      <c r="E1133" s="139"/>
      <c r="F1133" s="98"/>
    </row>
    <row r="1134" spans="1:6" ht="27.75" customHeight="1">
      <c r="A1134" s="83"/>
      <c r="B1134" s="126"/>
      <c r="C1134" s="15"/>
      <c r="D1134" s="122"/>
      <c r="E1134" s="139"/>
      <c r="F1134" s="98"/>
    </row>
    <row r="1135" spans="1:6" ht="27.75" customHeight="1">
      <c r="A1135" s="83"/>
      <c r="B1135" s="126"/>
      <c r="C1135" s="15"/>
      <c r="D1135" s="122"/>
      <c r="E1135" s="139"/>
      <c r="F1135" s="98"/>
    </row>
    <row r="1136" spans="1:6" ht="27.75" customHeight="1">
      <c r="A1136" s="83"/>
      <c r="B1136" s="126"/>
      <c r="C1136" s="15"/>
      <c r="D1136" s="122"/>
      <c r="E1136" s="139"/>
      <c r="F1136" s="98"/>
    </row>
    <row r="1137" spans="1:6" ht="27.75" customHeight="1">
      <c r="A1137" s="83"/>
      <c r="B1137" s="126"/>
      <c r="C1137" s="15"/>
      <c r="D1137" s="122"/>
      <c r="E1137" s="139"/>
      <c r="F1137" s="98"/>
    </row>
    <row r="1138" spans="1:6" ht="27.75" customHeight="1">
      <c r="A1138" s="83"/>
      <c r="B1138" s="126"/>
      <c r="C1138" s="15"/>
      <c r="D1138" s="122"/>
      <c r="E1138" s="139"/>
      <c r="F1138" s="98"/>
    </row>
    <row r="1139" spans="1:6" ht="27.75" customHeight="1">
      <c r="A1139" s="83"/>
      <c r="B1139" s="126"/>
      <c r="C1139" s="15"/>
      <c r="D1139" s="122"/>
      <c r="E1139" s="139"/>
      <c r="F1139" s="98"/>
    </row>
    <row r="1140" spans="1:6" ht="27.75" customHeight="1">
      <c r="A1140" s="83"/>
      <c r="B1140" s="126"/>
      <c r="C1140" s="15"/>
      <c r="D1140" s="122"/>
      <c r="E1140" s="139"/>
      <c r="F1140" s="98"/>
    </row>
    <row r="1141" spans="1:6" ht="27.75" customHeight="1">
      <c r="A1141" s="83"/>
      <c r="B1141" s="126"/>
      <c r="C1141" s="15"/>
      <c r="D1141" s="122"/>
      <c r="E1141" s="139"/>
      <c r="F1141" s="98"/>
    </row>
    <row r="1142" spans="1:6" ht="27.75" customHeight="1">
      <c r="A1142" s="83"/>
      <c r="B1142" s="126"/>
      <c r="C1142" s="15"/>
      <c r="D1142" s="122"/>
      <c r="E1142" s="139"/>
      <c r="F1142" s="98"/>
    </row>
    <row r="1143" spans="1:6" ht="27.75" customHeight="1">
      <c r="A1143" s="83"/>
      <c r="B1143" s="126"/>
      <c r="C1143" s="15"/>
      <c r="D1143" s="122"/>
      <c r="E1143" s="139"/>
      <c r="F1143" s="98"/>
    </row>
    <row r="1144" spans="1:6" ht="27.75" customHeight="1">
      <c r="A1144" s="83"/>
      <c r="B1144" s="126"/>
      <c r="C1144" s="15"/>
      <c r="D1144" s="122"/>
      <c r="E1144" s="139"/>
      <c r="F1144" s="98"/>
    </row>
    <row r="1145" spans="1:6" ht="27.75" customHeight="1">
      <c r="A1145" s="83"/>
      <c r="B1145" s="126"/>
      <c r="C1145" s="15"/>
      <c r="D1145" s="122"/>
      <c r="E1145" s="139"/>
      <c r="F1145" s="98"/>
    </row>
    <row r="1146" spans="1:6" ht="27.75" customHeight="1">
      <c r="A1146" s="83"/>
      <c r="B1146" s="126"/>
      <c r="C1146" s="15"/>
      <c r="D1146" s="122"/>
      <c r="E1146" s="139"/>
      <c r="F1146" s="98"/>
    </row>
    <row r="1147" spans="1:6" ht="27.75" customHeight="1">
      <c r="A1147" s="83"/>
      <c r="B1147" s="126"/>
      <c r="C1147" s="15"/>
      <c r="D1147" s="122"/>
      <c r="E1147" s="139"/>
      <c r="F1147" s="98"/>
    </row>
    <row r="1148" spans="1:6" ht="27.75" customHeight="1">
      <c r="A1148" s="83"/>
      <c r="B1148" s="126"/>
      <c r="C1148" s="15"/>
      <c r="D1148" s="122"/>
      <c r="E1148" s="139"/>
      <c r="F1148" s="98"/>
    </row>
    <row r="1149" spans="1:6" ht="27.75" customHeight="1">
      <c r="A1149" s="83"/>
      <c r="B1149" s="126"/>
      <c r="C1149" s="15"/>
      <c r="D1149" s="122"/>
      <c r="E1149" s="139"/>
      <c r="F1149" s="98"/>
    </row>
    <row r="1150" spans="1:6" ht="27.75" customHeight="1">
      <c r="A1150" s="83"/>
      <c r="B1150" s="126"/>
      <c r="C1150" s="15"/>
      <c r="D1150" s="122"/>
      <c r="E1150" s="139"/>
      <c r="F1150" s="98"/>
    </row>
    <row r="1151" spans="1:6" ht="27.75" customHeight="1">
      <c r="A1151" s="83"/>
      <c r="B1151" s="126"/>
      <c r="C1151" s="15"/>
      <c r="D1151" s="122"/>
      <c r="E1151" s="139"/>
      <c r="F1151" s="98"/>
    </row>
    <row r="1152" spans="1:6" ht="27.75" customHeight="1">
      <c r="A1152" s="83"/>
      <c r="B1152" s="126"/>
      <c r="C1152" s="15"/>
      <c r="D1152" s="122"/>
      <c r="E1152" s="139"/>
      <c r="F1152" s="98"/>
    </row>
    <row r="1153" spans="1:6" ht="27.75" customHeight="1">
      <c r="A1153" s="83"/>
      <c r="B1153" s="126"/>
      <c r="C1153" s="15"/>
      <c r="D1153" s="122"/>
      <c r="E1153" s="139"/>
      <c r="F1153" s="98"/>
    </row>
    <row r="1154" spans="1:6" ht="27.75" customHeight="1">
      <c r="A1154" s="83"/>
      <c r="B1154" s="126"/>
      <c r="C1154" s="15"/>
      <c r="D1154" s="122"/>
      <c r="E1154" s="139"/>
      <c r="F1154" s="98"/>
    </row>
    <row r="1155" spans="1:6" ht="27.75" customHeight="1">
      <c r="A1155" s="83"/>
      <c r="B1155" s="126"/>
      <c r="C1155" s="15"/>
      <c r="D1155" s="122"/>
      <c r="E1155" s="139"/>
      <c r="F1155" s="98"/>
    </row>
    <row r="1156" spans="1:6" ht="27.75" customHeight="1">
      <c r="A1156" s="83"/>
      <c r="B1156" s="126"/>
      <c r="C1156" s="15"/>
      <c r="D1156" s="122"/>
      <c r="E1156" s="139"/>
      <c r="F1156" s="98"/>
    </row>
    <row r="1157" spans="1:6" ht="27.75" customHeight="1">
      <c r="A1157" s="83"/>
      <c r="B1157" s="126"/>
      <c r="C1157" s="15"/>
      <c r="D1157" s="122"/>
      <c r="E1157" s="139"/>
      <c r="F1157" s="98"/>
    </row>
    <row r="1158" spans="1:6" ht="27.75" customHeight="1">
      <c r="A1158" s="83"/>
      <c r="B1158" s="126"/>
      <c r="C1158" s="15"/>
      <c r="D1158" s="122"/>
      <c r="E1158" s="139"/>
      <c r="F1158" s="98"/>
    </row>
    <row r="1159" spans="1:6" ht="27.75" customHeight="1">
      <c r="A1159" s="83"/>
      <c r="B1159" s="126"/>
      <c r="C1159" s="15"/>
      <c r="D1159" s="122"/>
      <c r="E1159" s="139"/>
      <c r="F1159" s="98"/>
    </row>
    <row r="1160" spans="1:6" ht="27.75" customHeight="1">
      <c r="A1160" s="83"/>
      <c r="B1160" s="126"/>
      <c r="C1160" s="15"/>
      <c r="D1160" s="122"/>
      <c r="E1160" s="139"/>
      <c r="F1160" s="98"/>
    </row>
    <row r="1161" spans="1:6" ht="27.75" customHeight="1">
      <c r="A1161" s="83"/>
      <c r="B1161" s="126"/>
      <c r="C1161" s="15"/>
      <c r="D1161" s="122"/>
      <c r="E1161" s="139"/>
      <c r="F1161" s="98"/>
    </row>
    <row r="1162" spans="1:6" ht="27.75" customHeight="1">
      <c r="A1162" s="83"/>
      <c r="B1162" s="126"/>
      <c r="C1162" s="15"/>
      <c r="D1162" s="122"/>
      <c r="E1162" s="139"/>
      <c r="F1162" s="98"/>
    </row>
    <row r="1163" spans="1:6" ht="27.75" customHeight="1">
      <c r="A1163" s="83"/>
      <c r="B1163" s="126"/>
      <c r="C1163" s="15"/>
      <c r="D1163" s="122"/>
      <c r="E1163" s="139"/>
      <c r="F1163" s="98"/>
    </row>
    <row r="1164" spans="1:6" ht="27.75" customHeight="1">
      <c r="A1164" s="83"/>
      <c r="B1164" s="126"/>
      <c r="C1164" s="15"/>
      <c r="D1164" s="122"/>
      <c r="E1164" s="139"/>
      <c r="F1164" s="98"/>
    </row>
    <row r="1165" spans="1:6" ht="27.75" customHeight="1">
      <c r="A1165" s="83"/>
      <c r="B1165" s="126"/>
      <c r="C1165" s="15"/>
      <c r="D1165" s="122"/>
      <c r="E1165" s="139"/>
      <c r="F1165" s="98"/>
    </row>
    <row r="1166" spans="1:6" ht="27.75" customHeight="1">
      <c r="A1166" s="83"/>
      <c r="B1166" s="126"/>
      <c r="C1166" s="15"/>
      <c r="D1166" s="122"/>
      <c r="E1166" s="139"/>
      <c r="F1166" s="98"/>
    </row>
    <row r="1167" spans="1:6" ht="27.75" customHeight="1">
      <c r="A1167" s="83"/>
      <c r="B1167" s="126"/>
      <c r="C1167" s="15"/>
      <c r="D1167" s="122"/>
      <c r="E1167" s="139"/>
      <c r="F1167" s="98"/>
    </row>
    <row r="1168" spans="1:6" ht="27.75" customHeight="1">
      <c r="A1168" s="83"/>
      <c r="B1168" s="126"/>
      <c r="C1168" s="15"/>
      <c r="D1168" s="122"/>
      <c r="E1168" s="139"/>
      <c r="F1168" s="98"/>
    </row>
    <row r="1169" spans="1:6" ht="27.75" customHeight="1">
      <c r="A1169" s="83"/>
      <c r="B1169" s="126"/>
      <c r="C1169" s="15"/>
      <c r="D1169" s="122"/>
      <c r="E1169" s="139"/>
      <c r="F1169" s="98"/>
    </row>
    <row r="1170" spans="1:6" ht="27.75" customHeight="1">
      <c r="A1170" s="83"/>
      <c r="B1170" s="126"/>
      <c r="C1170" s="15"/>
      <c r="D1170" s="122"/>
      <c r="E1170" s="139"/>
      <c r="F1170" s="98"/>
    </row>
    <row r="1171" spans="1:6" ht="27.75" customHeight="1">
      <c r="A1171" s="83"/>
      <c r="B1171" s="126"/>
      <c r="C1171" s="15"/>
      <c r="D1171" s="122"/>
      <c r="E1171" s="139"/>
      <c r="F1171" s="98"/>
    </row>
    <row r="1172" spans="1:6" ht="27.75" customHeight="1">
      <c r="A1172" s="83"/>
      <c r="B1172" s="126"/>
      <c r="C1172" s="15"/>
      <c r="D1172" s="122"/>
      <c r="E1172" s="139"/>
      <c r="F1172" s="98"/>
    </row>
    <row r="1173" spans="1:6" ht="27.75" customHeight="1">
      <c r="A1173" s="83"/>
      <c r="B1173" s="126"/>
      <c r="C1173" s="15"/>
      <c r="D1173" s="122"/>
      <c r="E1173" s="139"/>
      <c r="F1173" s="98"/>
    </row>
    <row r="1174" spans="1:6" ht="27.75" customHeight="1">
      <c r="A1174" s="83"/>
      <c r="B1174" s="126"/>
      <c r="C1174" s="15"/>
      <c r="D1174" s="122"/>
      <c r="E1174" s="139"/>
      <c r="F1174" s="98"/>
    </row>
    <row r="1175" spans="1:6" ht="27.75" customHeight="1">
      <c r="A1175" s="83"/>
      <c r="B1175" s="126"/>
      <c r="C1175" s="15"/>
      <c r="D1175" s="122"/>
      <c r="E1175" s="139"/>
      <c r="F1175" s="98"/>
    </row>
    <row r="1176" spans="1:6" ht="27.75" customHeight="1">
      <c r="A1176" s="83"/>
      <c r="B1176" s="126"/>
      <c r="C1176" s="15"/>
      <c r="D1176" s="122"/>
      <c r="E1176" s="139"/>
      <c r="F1176" s="98"/>
    </row>
    <row r="1177" spans="1:6" ht="27.75" customHeight="1">
      <c r="A1177" s="83"/>
      <c r="B1177" s="126"/>
      <c r="C1177" s="15"/>
      <c r="D1177" s="122"/>
      <c r="E1177" s="139"/>
      <c r="F1177" s="98"/>
    </row>
    <row r="1178" spans="1:6" ht="27.75" customHeight="1">
      <c r="A1178" s="83"/>
      <c r="B1178" s="126"/>
      <c r="C1178" s="15"/>
      <c r="D1178" s="122"/>
      <c r="E1178" s="139"/>
      <c r="F1178" s="98"/>
    </row>
    <row r="1179" spans="1:6" ht="27.75" customHeight="1">
      <c r="A1179" s="83"/>
      <c r="B1179" s="126"/>
      <c r="C1179" s="15"/>
      <c r="D1179" s="122"/>
      <c r="E1179" s="139"/>
      <c r="F1179" s="98"/>
    </row>
    <row r="1180" spans="1:6" ht="27.75" customHeight="1">
      <c r="A1180" s="83"/>
      <c r="B1180" s="126"/>
      <c r="C1180" s="15"/>
      <c r="D1180" s="122"/>
      <c r="E1180" s="139"/>
      <c r="F1180" s="98"/>
    </row>
    <row r="1181" spans="1:6" ht="27.75" customHeight="1">
      <c r="A1181" s="83"/>
      <c r="B1181" s="126"/>
      <c r="C1181" s="15"/>
      <c r="D1181" s="122"/>
      <c r="E1181" s="139"/>
      <c r="F1181" s="98"/>
    </row>
    <row r="1182" spans="1:6" ht="27.75" customHeight="1">
      <c r="A1182" s="83"/>
      <c r="B1182" s="126"/>
      <c r="C1182" s="15"/>
      <c r="D1182" s="122"/>
      <c r="E1182" s="139"/>
      <c r="F1182" s="98"/>
    </row>
    <row r="1183" spans="1:6" ht="27.75" customHeight="1">
      <c r="A1183" s="83"/>
      <c r="B1183" s="126"/>
      <c r="C1183" s="15"/>
      <c r="D1183" s="122"/>
      <c r="E1183" s="139"/>
      <c r="F1183" s="98"/>
    </row>
    <row r="1184" spans="1:6" ht="27.75" customHeight="1">
      <c r="A1184" s="83"/>
      <c r="B1184" s="126"/>
      <c r="C1184" s="15"/>
      <c r="D1184" s="122"/>
      <c r="E1184" s="139"/>
      <c r="F1184" s="98"/>
    </row>
    <row r="1185" spans="1:6" ht="27.75" customHeight="1">
      <c r="A1185" s="83"/>
      <c r="B1185" s="126"/>
      <c r="C1185" s="15"/>
      <c r="D1185" s="122"/>
      <c r="E1185" s="139"/>
      <c r="F1185" s="98"/>
    </row>
    <row r="1186" spans="1:6" ht="27.75" customHeight="1">
      <c r="A1186" s="83"/>
      <c r="B1186" s="126"/>
      <c r="C1186" s="15"/>
      <c r="D1186" s="122"/>
      <c r="E1186" s="139"/>
      <c r="F1186" s="98"/>
    </row>
    <row r="1187" spans="1:6" ht="27.75" customHeight="1">
      <c r="A1187" s="83"/>
      <c r="B1187" s="126"/>
      <c r="C1187" s="15"/>
      <c r="D1187" s="122"/>
      <c r="E1187" s="139"/>
      <c r="F1187" s="98"/>
    </row>
    <row r="1188" spans="1:6" ht="27.75" customHeight="1">
      <c r="A1188" s="83"/>
      <c r="B1188" s="126"/>
      <c r="C1188" s="15"/>
      <c r="D1188" s="122"/>
      <c r="E1188" s="139"/>
      <c r="F1188" s="98"/>
    </row>
    <row r="1189" spans="1:6" ht="27.75" customHeight="1">
      <c r="A1189" s="83"/>
      <c r="B1189" s="126"/>
      <c r="C1189" s="15"/>
      <c r="D1189" s="122"/>
      <c r="E1189" s="139"/>
      <c r="F1189" s="98"/>
    </row>
    <row r="1190" spans="1:6" ht="27.75" customHeight="1">
      <c r="A1190" s="83"/>
      <c r="B1190" s="126"/>
      <c r="C1190" s="15"/>
      <c r="D1190" s="122"/>
      <c r="E1190" s="139"/>
      <c r="F1190" s="98"/>
    </row>
    <row r="1191" spans="1:6" ht="27.75" customHeight="1">
      <c r="A1191" s="83"/>
      <c r="B1191" s="126"/>
      <c r="C1191" s="15"/>
      <c r="D1191" s="122"/>
      <c r="E1191" s="139"/>
      <c r="F1191" s="98"/>
    </row>
    <row r="1192" spans="1:6" ht="27.75" customHeight="1">
      <c r="A1192" s="83"/>
      <c r="B1192" s="126"/>
      <c r="C1192" s="15"/>
      <c r="D1192" s="122"/>
      <c r="E1192" s="139"/>
      <c r="F1192" s="98"/>
    </row>
    <row r="1193" spans="1:6" ht="27.75" customHeight="1">
      <c r="A1193" s="83"/>
      <c r="B1193" s="126"/>
      <c r="C1193" s="15"/>
      <c r="D1193" s="122"/>
      <c r="E1193" s="139"/>
      <c r="F1193" s="98"/>
    </row>
    <row r="1194" spans="1:6" ht="27.75" customHeight="1">
      <c r="A1194" s="83"/>
      <c r="B1194" s="126"/>
      <c r="C1194" s="15"/>
      <c r="D1194" s="122"/>
      <c r="E1194" s="139"/>
      <c r="F1194" s="98"/>
    </row>
    <row r="1195" spans="1:6" ht="27.75" customHeight="1">
      <c r="A1195" s="83"/>
      <c r="B1195" s="126"/>
      <c r="C1195" s="15"/>
      <c r="D1195" s="122"/>
      <c r="E1195" s="139"/>
      <c r="F1195" s="98"/>
    </row>
    <row r="1196" spans="1:6" ht="27.75" customHeight="1">
      <c r="A1196" s="83"/>
      <c r="B1196" s="126"/>
      <c r="C1196" s="15"/>
      <c r="D1196" s="122"/>
      <c r="E1196" s="139"/>
      <c r="F1196" s="98"/>
    </row>
    <row r="1197" spans="1:6" ht="27.75" customHeight="1">
      <c r="A1197" s="83"/>
      <c r="B1197" s="126"/>
      <c r="C1197" s="15"/>
      <c r="D1197" s="122"/>
      <c r="E1197" s="139"/>
      <c r="F1197" s="98"/>
    </row>
    <row r="1198" spans="1:6" ht="27.75" customHeight="1">
      <c r="A1198" s="83"/>
      <c r="B1198" s="126"/>
      <c r="C1198" s="15"/>
      <c r="D1198" s="122"/>
      <c r="E1198" s="139"/>
      <c r="F1198" s="98"/>
    </row>
    <row r="1199" spans="1:6" ht="27.75" customHeight="1">
      <c r="A1199" s="83"/>
      <c r="B1199" s="126"/>
      <c r="C1199" s="15"/>
      <c r="D1199" s="122"/>
      <c r="E1199" s="139"/>
      <c r="F1199" s="98"/>
    </row>
    <row r="1200" spans="1:6" ht="27.75" customHeight="1">
      <c r="A1200" s="83"/>
      <c r="B1200" s="126"/>
      <c r="C1200" s="15"/>
      <c r="D1200" s="122"/>
      <c r="E1200" s="139"/>
      <c r="F1200" s="98"/>
    </row>
    <row r="1201" spans="1:6" ht="27.75" customHeight="1">
      <c r="A1201" s="83"/>
      <c r="B1201" s="126"/>
      <c r="C1201" s="15"/>
      <c r="D1201" s="122"/>
      <c r="E1201" s="139"/>
      <c r="F1201" s="98"/>
    </row>
    <row r="1202" spans="1:6" ht="27.75" customHeight="1">
      <c r="A1202" s="83"/>
      <c r="B1202" s="126"/>
      <c r="C1202" s="15"/>
      <c r="D1202" s="122"/>
      <c r="E1202" s="139"/>
      <c r="F1202" s="98"/>
    </row>
    <row r="1203" spans="1:6" ht="27.75" customHeight="1">
      <c r="A1203" s="83"/>
      <c r="B1203" s="126"/>
      <c r="C1203" s="15"/>
      <c r="D1203" s="122"/>
      <c r="E1203" s="139"/>
      <c r="F1203" s="98"/>
    </row>
    <row r="1204" spans="1:6" ht="27.75" customHeight="1">
      <c r="A1204" s="83"/>
      <c r="B1204" s="126"/>
      <c r="C1204" s="15"/>
      <c r="D1204" s="122"/>
      <c r="E1204" s="139"/>
      <c r="F1204" s="98"/>
    </row>
    <row r="1205" spans="1:6" ht="27.75" customHeight="1">
      <c r="A1205" s="83"/>
      <c r="B1205" s="126"/>
      <c r="C1205" s="15"/>
      <c r="D1205" s="122"/>
      <c r="E1205" s="139"/>
      <c r="F1205" s="98"/>
    </row>
    <row r="1206" spans="1:6" ht="27.75" customHeight="1">
      <c r="A1206" s="83"/>
      <c r="B1206" s="126"/>
      <c r="C1206" s="15"/>
      <c r="D1206" s="122"/>
      <c r="E1206" s="139"/>
      <c r="F1206" s="98"/>
    </row>
    <row r="1207" spans="1:6" ht="27.75" customHeight="1">
      <c r="A1207" s="83"/>
      <c r="B1207" s="126"/>
      <c r="C1207" s="15"/>
      <c r="D1207" s="122"/>
      <c r="E1207" s="139"/>
      <c r="F1207" s="98"/>
    </row>
    <row r="1208" spans="1:6" ht="27.75" customHeight="1">
      <c r="A1208" s="83"/>
      <c r="B1208" s="126"/>
      <c r="C1208" s="15"/>
      <c r="D1208" s="122"/>
      <c r="E1208" s="139"/>
      <c r="F1208" s="98"/>
    </row>
    <row r="1209" spans="1:6" ht="27.75" customHeight="1">
      <c r="A1209" s="83"/>
      <c r="B1209" s="126"/>
      <c r="C1209" s="15"/>
      <c r="D1209" s="122"/>
      <c r="E1209" s="139"/>
      <c r="F1209" s="98"/>
    </row>
    <row r="1210" spans="1:6" ht="27.75" customHeight="1">
      <c r="A1210" s="83"/>
      <c r="B1210" s="126"/>
      <c r="C1210" s="15"/>
      <c r="D1210" s="122"/>
      <c r="E1210" s="139"/>
      <c r="F1210" s="98"/>
    </row>
    <row r="1211" spans="1:6" ht="27.75" customHeight="1">
      <c r="A1211" s="83"/>
      <c r="B1211" s="126"/>
      <c r="C1211" s="15"/>
      <c r="D1211" s="122"/>
      <c r="E1211" s="139"/>
      <c r="F1211" s="98"/>
    </row>
    <row r="1212" spans="1:6" ht="27.75" customHeight="1">
      <c r="A1212" s="83"/>
      <c r="B1212" s="126"/>
      <c r="C1212" s="15"/>
      <c r="D1212" s="122"/>
      <c r="E1212" s="139"/>
      <c r="F1212" s="98"/>
    </row>
    <row r="1213" spans="1:6" ht="27.75" customHeight="1">
      <c r="A1213" s="83"/>
      <c r="B1213" s="126"/>
      <c r="C1213" s="15"/>
      <c r="D1213" s="122"/>
      <c r="E1213" s="139"/>
      <c r="F1213" s="98"/>
    </row>
    <row r="1214" spans="1:6" ht="27.75" customHeight="1">
      <c r="A1214" s="83"/>
      <c r="B1214" s="126"/>
      <c r="C1214" s="15"/>
      <c r="D1214" s="122"/>
      <c r="E1214" s="139"/>
      <c r="F1214" s="98"/>
    </row>
    <row r="1215" spans="1:6" ht="27.75" customHeight="1">
      <c r="A1215" s="83"/>
      <c r="B1215" s="126"/>
      <c r="C1215" s="15"/>
      <c r="D1215" s="122"/>
      <c r="E1215" s="139"/>
      <c r="F1215" s="98"/>
    </row>
    <row r="1216" spans="1:6" ht="27.75" customHeight="1">
      <c r="A1216" s="83"/>
      <c r="B1216" s="126"/>
      <c r="C1216" s="15"/>
      <c r="D1216" s="122"/>
      <c r="E1216" s="139"/>
      <c r="F1216" s="98"/>
    </row>
    <row r="1217" spans="1:6" ht="27.75" customHeight="1">
      <c r="A1217" s="83"/>
      <c r="B1217" s="126"/>
      <c r="C1217" s="15"/>
      <c r="D1217" s="122"/>
      <c r="E1217" s="139"/>
      <c r="F1217" s="98"/>
    </row>
    <row r="1218" spans="1:6" ht="27.75" customHeight="1">
      <c r="A1218" s="83"/>
      <c r="B1218" s="126"/>
      <c r="C1218" s="15"/>
      <c r="D1218" s="122"/>
      <c r="E1218" s="139"/>
      <c r="F1218" s="98"/>
    </row>
    <row r="1219" spans="1:6" ht="27.75" customHeight="1">
      <c r="A1219" s="83"/>
      <c r="B1219" s="126"/>
      <c r="C1219" s="15"/>
      <c r="D1219" s="122"/>
      <c r="E1219" s="139"/>
      <c r="F1219" s="98"/>
    </row>
    <row r="1220" spans="1:6" ht="27.75" customHeight="1">
      <c r="A1220" s="83"/>
      <c r="B1220" s="126"/>
      <c r="C1220" s="15"/>
      <c r="D1220" s="122"/>
      <c r="E1220" s="139"/>
      <c r="F1220" s="98"/>
    </row>
    <row r="1221" spans="1:6" ht="27.75" customHeight="1">
      <c r="A1221" s="83"/>
      <c r="B1221" s="126"/>
      <c r="C1221" s="15"/>
      <c r="D1221" s="122"/>
      <c r="E1221" s="139"/>
      <c r="F1221" s="98"/>
    </row>
    <row r="1222" spans="1:6" ht="27.75" customHeight="1">
      <c r="A1222" s="83"/>
      <c r="B1222" s="126"/>
      <c r="C1222" s="15"/>
      <c r="D1222" s="122"/>
      <c r="E1222" s="139"/>
      <c r="F1222" s="98"/>
    </row>
    <row r="1223" spans="1:6" ht="27.75" customHeight="1">
      <c r="A1223" s="83"/>
      <c r="B1223" s="126"/>
      <c r="C1223" s="15"/>
      <c r="D1223" s="122"/>
      <c r="E1223" s="139"/>
      <c r="F1223" s="98"/>
    </row>
    <row r="1224" spans="1:6" ht="27.75" customHeight="1">
      <c r="A1224" s="83"/>
      <c r="B1224" s="126"/>
      <c r="C1224" s="15"/>
      <c r="D1224" s="122"/>
      <c r="E1224" s="139"/>
      <c r="F1224" s="98"/>
    </row>
    <row r="1225" spans="1:6" ht="27.75" customHeight="1">
      <c r="A1225" s="83"/>
      <c r="B1225" s="126"/>
      <c r="C1225" s="15"/>
      <c r="D1225" s="122"/>
      <c r="E1225" s="139"/>
      <c r="F1225" s="98"/>
    </row>
    <row r="1226" spans="1:6" ht="27.75" customHeight="1">
      <c r="A1226" s="83"/>
      <c r="B1226" s="120"/>
      <c r="C1226" s="15"/>
      <c r="D1226" s="122"/>
      <c r="E1226" s="139"/>
      <c r="F1226" s="98"/>
    </row>
    <row r="1227" spans="1:6" ht="27.75" customHeight="1">
      <c r="A1227" s="83"/>
      <c r="B1227" s="120"/>
      <c r="C1227" s="15"/>
      <c r="D1227" s="122"/>
      <c r="E1227" s="139"/>
      <c r="F1227" s="98"/>
    </row>
    <row r="1228" spans="1:6" ht="27.75" customHeight="1">
      <c r="A1228" s="83"/>
      <c r="B1228" s="120"/>
      <c r="C1228" s="15"/>
      <c r="D1228" s="122"/>
      <c r="E1228" s="139"/>
      <c r="F1228" s="98"/>
    </row>
    <row r="1229" spans="1:6" ht="27.75" customHeight="1">
      <c r="A1229" s="83"/>
      <c r="B1229" s="120"/>
      <c r="C1229" s="15"/>
      <c r="D1229" s="122"/>
      <c r="E1229" s="123"/>
      <c r="F1229" s="98"/>
    </row>
    <row r="1230" spans="1:6" ht="27.75" customHeight="1">
      <c r="A1230" s="83"/>
      <c r="B1230" s="120"/>
      <c r="C1230" s="15"/>
      <c r="D1230" s="122"/>
      <c r="E1230" s="123"/>
      <c r="F1230" s="98"/>
    </row>
    <row r="1231" spans="1:6" ht="27.75" customHeight="1">
      <c r="A1231" s="83"/>
      <c r="B1231" s="120"/>
      <c r="C1231" s="15"/>
      <c r="D1231" s="122"/>
      <c r="E1231" s="123"/>
      <c r="F1231" s="98"/>
    </row>
    <row r="1232" spans="1:6" ht="27.75" customHeight="1">
      <c r="A1232" s="83"/>
      <c r="B1232" s="120"/>
      <c r="C1232" s="15"/>
      <c r="D1232" s="122"/>
      <c r="E1232" s="123"/>
      <c r="F1232" s="98"/>
    </row>
    <row r="1233" spans="1:6" ht="27.75" customHeight="1">
      <c r="A1233" s="83"/>
      <c r="B1233" s="120"/>
      <c r="C1233" s="15"/>
      <c r="D1233" s="122"/>
      <c r="E1233" s="123"/>
      <c r="F1233" s="98"/>
    </row>
    <row r="1234" spans="1:6" ht="27.75" customHeight="1">
      <c r="A1234" s="83"/>
      <c r="B1234" s="120"/>
      <c r="C1234" s="15"/>
      <c r="D1234" s="122"/>
      <c r="E1234" s="123"/>
      <c r="F1234" s="98"/>
    </row>
    <row r="1235" spans="1:6" ht="27.75" customHeight="1">
      <c r="A1235" s="83"/>
      <c r="B1235" s="120"/>
      <c r="C1235" s="15"/>
      <c r="D1235" s="122"/>
      <c r="E1235" s="123"/>
      <c r="F1235" s="98"/>
    </row>
    <row r="1236" spans="1:6" ht="27.75" customHeight="1">
      <c r="A1236" s="83"/>
      <c r="B1236" s="120"/>
      <c r="C1236" s="15"/>
      <c r="D1236" s="122"/>
      <c r="E1236" s="123"/>
      <c r="F1236" s="98"/>
    </row>
    <row r="1237" spans="1:6" ht="27.75" customHeight="1">
      <c r="A1237" s="83"/>
      <c r="B1237" s="120"/>
      <c r="C1237" s="15"/>
      <c r="D1237" s="122"/>
      <c r="E1237" s="123"/>
      <c r="F1237" s="98"/>
    </row>
    <row r="1238" spans="1:6" ht="27.75" customHeight="1">
      <c r="A1238" s="83"/>
      <c r="B1238" s="131"/>
      <c r="C1238" s="81"/>
      <c r="D1238" s="122"/>
      <c r="E1238" s="123"/>
      <c r="F1238" s="98"/>
    </row>
    <row r="1239" spans="1:6" ht="27.75" customHeight="1">
      <c r="A1239" s="83"/>
      <c r="B1239" s="15"/>
      <c r="C1239" s="81"/>
      <c r="D1239" s="122"/>
      <c r="E1239" s="123"/>
      <c r="F1239" s="98"/>
    </row>
    <row r="1240" spans="1:6" ht="15" thickBot="1">
      <c r="A1240" s="82" t="s">
        <v>119</v>
      </c>
      <c r="B1240" s="77"/>
      <c r="C1240" s="78"/>
      <c r="D1240" s="78"/>
      <c r="E1240" s="79">
        <f>SUM(E12:E1239)</f>
        <v>1070886.82</v>
      </c>
      <c r="F1240" s="80"/>
    </row>
    <row r="1241" spans="5:6" ht="15">
      <c r="E1241" s="43"/>
      <c r="F1241" s="44"/>
    </row>
    <row r="1242" ht="15">
      <c r="E1242" s="43"/>
    </row>
    <row r="1243" ht="15">
      <c r="E1243" s="43"/>
    </row>
    <row r="1244" ht="15">
      <c r="E1244" s="43"/>
    </row>
    <row r="1245" ht="15">
      <c r="E1245" s="43"/>
    </row>
  </sheetData>
  <sheetProtection selectLockedCells="1" selectUnlockedCells="1"/>
  <autoFilter ref="A11:F1044"/>
  <mergeCells count="1">
    <mergeCell ref="B9:E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5">
      <selection activeCell="A19" sqref="A19"/>
    </sheetView>
  </sheetViews>
  <sheetFormatPr defaultColWidth="9.140625" defaultRowHeight="12.75"/>
  <cols>
    <col min="1" max="1" width="48.7109375" style="0" customWidth="1"/>
    <col min="2" max="2" width="9.7109375" style="0" bestFit="1" customWidth="1"/>
    <col min="3" max="3" width="9.8515625" style="0" bestFit="1" customWidth="1"/>
    <col min="4" max="7" width="42.00390625" style="0" customWidth="1"/>
    <col min="8" max="12" width="42.00390625" style="0" bestFit="1" customWidth="1"/>
    <col min="13" max="13" width="10.421875" style="0" bestFit="1" customWidth="1"/>
  </cols>
  <sheetData>
    <row r="1" spans="1:2" ht="12">
      <c r="A1" s="134" t="s">
        <v>30</v>
      </c>
      <c r="B1" s="135" t="s">
        <v>44</v>
      </c>
    </row>
    <row r="3" spans="1:3" ht="12">
      <c r="A3" s="84" t="s">
        <v>45</v>
      </c>
      <c r="B3" s="85"/>
      <c r="C3" s="86"/>
    </row>
    <row r="4" spans="1:3" ht="12">
      <c r="A4" s="84" t="s">
        <v>29</v>
      </c>
      <c r="B4" s="84" t="s">
        <v>2</v>
      </c>
      <c r="C4" s="86" t="s">
        <v>8</v>
      </c>
    </row>
    <row r="5" spans="1:3" ht="12">
      <c r="A5" s="87" t="s">
        <v>6</v>
      </c>
      <c r="B5" s="87" t="s">
        <v>6</v>
      </c>
      <c r="C5" s="88"/>
    </row>
    <row r="6" spans="1:3" ht="12">
      <c r="A6" s="87" t="s">
        <v>11</v>
      </c>
      <c r="B6" s="85"/>
      <c r="C6" s="88"/>
    </row>
    <row r="7" spans="1:3" ht="12">
      <c r="A7" s="87" t="s">
        <v>150</v>
      </c>
      <c r="B7" s="90">
        <v>45312</v>
      </c>
      <c r="C7" s="88">
        <v>14850</v>
      </c>
    </row>
    <row r="8" spans="1:3" ht="12">
      <c r="A8" s="87" t="s">
        <v>151</v>
      </c>
      <c r="B8" s="85"/>
      <c r="C8" s="88">
        <v>14850</v>
      </c>
    </row>
    <row r="9" spans="1:3" ht="12">
      <c r="A9" s="87" t="s">
        <v>195</v>
      </c>
      <c r="B9" s="90">
        <v>45334</v>
      </c>
      <c r="C9" s="88">
        <v>10838</v>
      </c>
    </row>
    <row r="10" spans="1:3" ht="12">
      <c r="A10" s="89"/>
      <c r="B10" s="161">
        <v>45343</v>
      </c>
      <c r="C10" s="162">
        <v>15670</v>
      </c>
    </row>
    <row r="11" spans="1:3" ht="12">
      <c r="A11" s="87" t="s">
        <v>196</v>
      </c>
      <c r="B11" s="85"/>
      <c r="C11" s="88">
        <v>26508</v>
      </c>
    </row>
    <row r="12" spans="1:3" ht="12">
      <c r="A12" s="87" t="s">
        <v>152</v>
      </c>
      <c r="B12" s="90">
        <v>45303</v>
      </c>
      <c r="C12" s="88">
        <v>12000</v>
      </c>
    </row>
    <row r="13" spans="1:3" ht="12">
      <c r="A13" s="89"/>
      <c r="B13" s="161">
        <v>45312</v>
      </c>
      <c r="C13" s="162">
        <v>15875</v>
      </c>
    </row>
    <row r="14" spans="1:3" ht="12">
      <c r="A14" s="87" t="s">
        <v>154</v>
      </c>
      <c r="B14" s="85"/>
      <c r="C14" s="88">
        <v>27875</v>
      </c>
    </row>
    <row r="15" spans="1:3" ht="12">
      <c r="A15" s="87" t="s">
        <v>252</v>
      </c>
      <c r="B15" s="90">
        <v>45383</v>
      </c>
      <c r="C15" s="88">
        <v>59653.1</v>
      </c>
    </row>
    <row r="16" spans="1:3" ht="12">
      <c r="A16" s="87" t="s">
        <v>253</v>
      </c>
      <c r="B16" s="85"/>
      <c r="C16" s="88">
        <v>59653.1</v>
      </c>
    </row>
    <row r="17" spans="1:3" ht="12">
      <c r="A17" s="87" t="s">
        <v>135</v>
      </c>
      <c r="B17" s="90">
        <v>45309</v>
      </c>
      <c r="C17" s="88">
        <v>5000</v>
      </c>
    </row>
    <row r="18" spans="1:3" ht="12">
      <c r="A18" s="87" t="s">
        <v>138</v>
      </c>
      <c r="B18" s="85"/>
      <c r="C18" s="88">
        <v>5000</v>
      </c>
    </row>
    <row r="19" spans="1:3" ht="12">
      <c r="A19" s="87" t="s">
        <v>176</v>
      </c>
      <c r="B19" s="90">
        <v>45321</v>
      </c>
      <c r="C19" s="88">
        <v>34250</v>
      </c>
    </row>
    <row r="20" spans="1:3" ht="12">
      <c r="A20" s="89"/>
      <c r="B20" s="161">
        <v>45350</v>
      </c>
      <c r="C20" s="162">
        <v>244300</v>
      </c>
    </row>
    <row r="21" spans="1:3" ht="12">
      <c r="A21" s="89"/>
      <c r="B21" s="161">
        <v>45378</v>
      </c>
      <c r="C21" s="162">
        <v>84000</v>
      </c>
    </row>
    <row r="22" spans="1:3" ht="12">
      <c r="A22" s="89"/>
      <c r="B22" s="161">
        <v>45380</v>
      </c>
      <c r="C22" s="162">
        <v>77760</v>
      </c>
    </row>
    <row r="23" spans="1:3" ht="12">
      <c r="A23" s="89"/>
      <c r="B23" s="161">
        <v>45383</v>
      </c>
      <c r="C23" s="162">
        <v>138969</v>
      </c>
    </row>
    <row r="24" spans="1:3" ht="12">
      <c r="A24" s="89"/>
      <c r="B24" s="161">
        <v>45391</v>
      </c>
      <c r="C24" s="162">
        <v>279790</v>
      </c>
    </row>
    <row r="25" spans="1:3" ht="12">
      <c r="A25" s="89"/>
      <c r="B25" s="161">
        <v>45394</v>
      </c>
      <c r="C25" s="162">
        <v>140200</v>
      </c>
    </row>
    <row r="26" spans="1:3" ht="12">
      <c r="A26" s="89"/>
      <c r="B26" s="161">
        <v>45398</v>
      </c>
      <c r="C26" s="162">
        <v>62218</v>
      </c>
    </row>
    <row r="27" spans="1:3" ht="12">
      <c r="A27" s="89"/>
      <c r="B27" s="161">
        <v>45400</v>
      </c>
      <c r="C27" s="162">
        <v>210000</v>
      </c>
    </row>
    <row r="28" spans="1:3" ht="12">
      <c r="A28" s="87" t="s">
        <v>177</v>
      </c>
      <c r="B28" s="85"/>
      <c r="C28" s="88">
        <v>1271487</v>
      </c>
    </row>
    <row r="29" spans="1:3" ht="12">
      <c r="A29" s="87" t="s">
        <v>140</v>
      </c>
      <c r="B29" s="90">
        <v>45334</v>
      </c>
      <c r="C29" s="88">
        <v>80000</v>
      </c>
    </row>
    <row r="30" spans="1:3" ht="12">
      <c r="A30" s="87" t="s">
        <v>146</v>
      </c>
      <c r="B30" s="85"/>
      <c r="C30" s="88">
        <v>80000</v>
      </c>
    </row>
    <row r="31" spans="1:3" ht="12">
      <c r="A31" s="87" t="s">
        <v>203</v>
      </c>
      <c r="B31" s="90">
        <v>45337</v>
      </c>
      <c r="C31" s="88">
        <v>421550</v>
      </c>
    </row>
    <row r="32" spans="1:3" ht="12">
      <c r="A32" s="87" t="s">
        <v>204</v>
      </c>
      <c r="B32" s="85"/>
      <c r="C32" s="88">
        <v>421550</v>
      </c>
    </row>
    <row r="33" spans="1:3" ht="12">
      <c r="A33" s="87" t="s">
        <v>170</v>
      </c>
      <c r="B33" s="90">
        <v>45350</v>
      </c>
      <c r="C33" s="88">
        <v>133000</v>
      </c>
    </row>
    <row r="34" spans="1:3" ht="12">
      <c r="A34" s="87" t="s">
        <v>171</v>
      </c>
      <c r="B34" s="85"/>
      <c r="C34" s="88">
        <v>133000</v>
      </c>
    </row>
    <row r="35" spans="1:3" ht="12">
      <c r="A35" s="87" t="s">
        <v>238</v>
      </c>
      <c r="B35" s="90">
        <v>45370</v>
      </c>
      <c r="C35" s="88">
        <v>5400</v>
      </c>
    </row>
    <row r="36" spans="1:3" ht="12">
      <c r="A36" s="89"/>
      <c r="B36" s="161">
        <v>45400</v>
      </c>
      <c r="C36" s="162">
        <v>10000</v>
      </c>
    </row>
    <row r="37" spans="1:3" ht="12">
      <c r="A37" s="87" t="s">
        <v>241</v>
      </c>
      <c r="B37" s="85"/>
      <c r="C37" s="88">
        <v>15400</v>
      </c>
    </row>
    <row r="38" spans="1:3" ht="12">
      <c r="A38" s="87" t="s">
        <v>240</v>
      </c>
      <c r="B38" s="90">
        <v>45370</v>
      </c>
      <c r="C38" s="88">
        <v>149600</v>
      </c>
    </row>
    <row r="39" spans="1:3" ht="12">
      <c r="A39" s="87" t="s">
        <v>242</v>
      </c>
      <c r="B39" s="85"/>
      <c r="C39" s="88">
        <v>149600</v>
      </c>
    </row>
    <row r="40" spans="1:3" ht="12">
      <c r="A40" s="87" t="s">
        <v>218</v>
      </c>
      <c r="B40" s="90">
        <v>45391</v>
      </c>
      <c r="C40" s="88">
        <v>207190</v>
      </c>
    </row>
    <row r="41" spans="1:3" ht="12">
      <c r="A41" s="87" t="s">
        <v>219</v>
      </c>
      <c r="B41" s="85"/>
      <c r="C41" s="88">
        <v>207190</v>
      </c>
    </row>
    <row r="42" spans="1:3" ht="12">
      <c r="A42" s="91" t="s">
        <v>12</v>
      </c>
      <c r="B42" s="92"/>
      <c r="C42" s="93">
        <v>2412113.1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7"/>
  <sheetViews>
    <sheetView zoomScalePageLayoutView="0" workbookViewId="0" topLeftCell="A19">
      <selection activeCell="B33" sqref="B33"/>
    </sheetView>
  </sheetViews>
  <sheetFormatPr defaultColWidth="9.140625" defaultRowHeight="12.75"/>
  <cols>
    <col min="1" max="1" width="10.7109375" style="0" customWidth="1"/>
    <col min="2" max="2" width="31.00390625" style="0" customWidth="1"/>
    <col min="3" max="3" width="38.140625" style="0" customWidth="1"/>
    <col min="4" max="4" width="49.57421875" style="0" customWidth="1"/>
    <col min="5" max="5" width="28.421875" style="0" customWidth="1"/>
  </cols>
  <sheetData>
    <row r="2" spans="2:10" ht="15" customHeight="1">
      <c r="B2" s="164" t="s">
        <v>121</v>
      </c>
      <c r="C2" s="164"/>
      <c r="D2" s="164"/>
      <c r="E2" s="164"/>
      <c r="F2" s="164"/>
      <c r="G2" s="164"/>
      <c r="H2" s="164"/>
      <c r="I2" s="164"/>
      <c r="J2" s="164"/>
    </row>
    <row r="3" ht="12.75" thickBot="1"/>
    <row r="4" spans="1:5" ht="25.5" customHeight="1">
      <c r="A4" s="100" t="s">
        <v>2</v>
      </c>
      <c r="B4" s="101" t="s">
        <v>29</v>
      </c>
      <c r="C4" s="102" t="s">
        <v>31</v>
      </c>
      <c r="D4" s="100" t="s">
        <v>30</v>
      </c>
      <c r="E4" s="100" t="s">
        <v>32</v>
      </c>
    </row>
    <row r="5" spans="1:5" ht="25.5" customHeight="1">
      <c r="A5" s="103">
        <v>45303</v>
      </c>
      <c r="B5" s="104" t="s">
        <v>152</v>
      </c>
      <c r="C5" s="104" t="s">
        <v>131</v>
      </c>
      <c r="D5" s="104" t="s">
        <v>83</v>
      </c>
      <c r="E5" s="105">
        <v>12000</v>
      </c>
    </row>
    <row r="6" spans="1:5" ht="24.75">
      <c r="A6" s="103">
        <v>45309</v>
      </c>
      <c r="B6" s="104" t="s">
        <v>135</v>
      </c>
      <c r="C6" s="104" t="s">
        <v>134</v>
      </c>
      <c r="D6" s="104" t="s">
        <v>93</v>
      </c>
      <c r="E6" s="105">
        <v>5000</v>
      </c>
    </row>
    <row r="7" spans="1:5" ht="24.75">
      <c r="A7" s="103">
        <v>45312</v>
      </c>
      <c r="B7" s="104" t="s">
        <v>150</v>
      </c>
      <c r="C7" s="104" t="s">
        <v>149</v>
      </c>
      <c r="D7" s="104" t="s">
        <v>71</v>
      </c>
      <c r="E7" s="105">
        <v>3450</v>
      </c>
    </row>
    <row r="8" spans="1:5" ht="24.75">
      <c r="A8" s="103">
        <v>45312</v>
      </c>
      <c r="B8" s="104" t="s">
        <v>152</v>
      </c>
      <c r="C8" s="104" t="s">
        <v>149</v>
      </c>
      <c r="D8" s="104" t="s">
        <v>71</v>
      </c>
      <c r="E8" s="105">
        <v>4475</v>
      </c>
    </row>
    <row r="9" spans="1:5" ht="24.75">
      <c r="A9" s="103">
        <v>45312</v>
      </c>
      <c r="B9" s="104" t="s">
        <v>152</v>
      </c>
      <c r="C9" s="104" t="s">
        <v>148</v>
      </c>
      <c r="D9" s="104" t="s">
        <v>71</v>
      </c>
      <c r="E9" s="105">
        <v>11400</v>
      </c>
    </row>
    <row r="10" spans="1:5" ht="24.75">
      <c r="A10" s="103">
        <v>45312</v>
      </c>
      <c r="B10" s="104" t="s">
        <v>150</v>
      </c>
      <c r="C10" s="104" t="s">
        <v>148</v>
      </c>
      <c r="D10" s="104" t="s">
        <v>71</v>
      </c>
      <c r="E10" s="105">
        <v>11400</v>
      </c>
    </row>
    <row r="11" spans="1:5" ht="12">
      <c r="A11" s="103">
        <v>45321</v>
      </c>
      <c r="B11" s="104" t="s">
        <v>176</v>
      </c>
      <c r="C11" s="104" t="s">
        <v>175</v>
      </c>
      <c r="D11" s="104" t="s">
        <v>77</v>
      </c>
      <c r="E11" s="105">
        <v>34250</v>
      </c>
    </row>
    <row r="12" spans="1:5" ht="24.75">
      <c r="A12" s="103">
        <v>45334</v>
      </c>
      <c r="B12" s="104" t="s">
        <v>195</v>
      </c>
      <c r="C12" s="104" t="s">
        <v>194</v>
      </c>
      <c r="D12" s="104" t="s">
        <v>33</v>
      </c>
      <c r="E12" s="105">
        <v>10838</v>
      </c>
    </row>
    <row r="13" spans="1:5" ht="28.5" customHeight="1">
      <c r="A13" s="103">
        <v>45334</v>
      </c>
      <c r="B13" s="104" t="s">
        <v>140</v>
      </c>
      <c r="C13" s="104" t="s">
        <v>197</v>
      </c>
      <c r="D13" s="104" t="s">
        <v>42</v>
      </c>
      <c r="E13" s="105">
        <v>80000</v>
      </c>
    </row>
    <row r="14" spans="1:5" ht="27" customHeight="1">
      <c r="A14" s="103">
        <v>45337</v>
      </c>
      <c r="B14" s="104" t="s">
        <v>203</v>
      </c>
      <c r="C14" s="104" t="s">
        <v>202</v>
      </c>
      <c r="D14" s="104" t="s">
        <v>42</v>
      </c>
      <c r="E14" s="105">
        <v>421550</v>
      </c>
    </row>
    <row r="15" spans="1:5" ht="24.75">
      <c r="A15" s="103">
        <v>45343</v>
      </c>
      <c r="B15" s="104" t="s">
        <v>195</v>
      </c>
      <c r="C15" s="104" t="s">
        <v>194</v>
      </c>
      <c r="D15" s="104" t="s">
        <v>33</v>
      </c>
      <c r="E15" s="105">
        <v>15670</v>
      </c>
    </row>
    <row r="16" spans="1:5" ht="30" customHeight="1">
      <c r="A16" s="103">
        <v>45350</v>
      </c>
      <c r="B16" s="104" t="s">
        <v>170</v>
      </c>
      <c r="C16" s="104" t="s">
        <v>225</v>
      </c>
      <c r="D16" s="104" t="s">
        <v>80</v>
      </c>
      <c r="E16" s="105">
        <v>133000</v>
      </c>
    </row>
    <row r="17" spans="1:5" ht="27" customHeight="1">
      <c r="A17" s="103">
        <v>45350</v>
      </c>
      <c r="B17" s="104" t="s">
        <v>176</v>
      </c>
      <c r="C17" s="104" t="s">
        <v>225</v>
      </c>
      <c r="D17" s="104" t="s">
        <v>80</v>
      </c>
      <c r="E17" s="136">
        <v>60000</v>
      </c>
    </row>
    <row r="18" spans="1:5" ht="12">
      <c r="A18" s="103">
        <v>45350</v>
      </c>
      <c r="B18" s="104" t="s">
        <v>176</v>
      </c>
      <c r="C18" s="104" t="s">
        <v>226</v>
      </c>
      <c r="D18" s="104" t="s">
        <v>71</v>
      </c>
      <c r="E18" s="105">
        <v>40300</v>
      </c>
    </row>
    <row r="19" spans="1:5" ht="12">
      <c r="A19" s="103">
        <v>45350</v>
      </c>
      <c r="B19" s="104" t="s">
        <v>176</v>
      </c>
      <c r="C19" s="104" t="s">
        <v>227</v>
      </c>
      <c r="D19" s="104" t="s">
        <v>73</v>
      </c>
      <c r="E19" s="105">
        <v>144000</v>
      </c>
    </row>
    <row r="20" spans="1:5" ht="24.75">
      <c r="A20" s="103">
        <v>45370</v>
      </c>
      <c r="B20" s="104" t="s">
        <v>238</v>
      </c>
      <c r="C20" s="104" t="s">
        <v>239</v>
      </c>
      <c r="D20" s="104" t="s">
        <v>83</v>
      </c>
      <c r="E20" s="105">
        <v>5400</v>
      </c>
    </row>
    <row r="21" spans="1:5" ht="24.75">
      <c r="A21" s="103">
        <v>45370</v>
      </c>
      <c r="B21" s="104" t="s">
        <v>240</v>
      </c>
      <c r="C21" s="104" t="s">
        <v>194</v>
      </c>
      <c r="D21" s="104" t="s">
        <v>33</v>
      </c>
      <c r="E21" s="105">
        <v>149600</v>
      </c>
    </row>
    <row r="22" spans="1:5" ht="24.75">
      <c r="A22" s="103">
        <v>45378</v>
      </c>
      <c r="B22" s="104" t="s">
        <v>176</v>
      </c>
      <c r="C22" s="104" t="s">
        <v>246</v>
      </c>
      <c r="D22" s="104" t="s">
        <v>72</v>
      </c>
      <c r="E22" s="105">
        <v>84000</v>
      </c>
    </row>
    <row r="23" spans="1:5" ht="12">
      <c r="A23" s="103">
        <v>45380</v>
      </c>
      <c r="B23" s="104" t="s">
        <v>176</v>
      </c>
      <c r="C23" s="104" t="s">
        <v>250</v>
      </c>
      <c r="D23" s="104" t="s">
        <v>74</v>
      </c>
      <c r="E23" s="105">
        <v>77760</v>
      </c>
    </row>
    <row r="24" spans="1:5" ht="24.75">
      <c r="A24" s="103">
        <v>45383</v>
      </c>
      <c r="B24" s="138" t="s">
        <v>252</v>
      </c>
      <c r="C24" s="104" t="s">
        <v>251</v>
      </c>
      <c r="D24" s="104" t="s">
        <v>33</v>
      </c>
      <c r="E24" s="105">
        <v>59653.1</v>
      </c>
    </row>
    <row r="25" spans="1:5" ht="12">
      <c r="A25" s="103">
        <v>45383</v>
      </c>
      <c r="B25" s="104" t="s">
        <v>176</v>
      </c>
      <c r="C25" s="104" t="s">
        <v>254</v>
      </c>
      <c r="D25" s="104" t="s">
        <v>80</v>
      </c>
      <c r="E25" s="105">
        <v>68989</v>
      </c>
    </row>
    <row r="26" spans="1:5" ht="12">
      <c r="A26" s="103">
        <v>45383</v>
      </c>
      <c r="B26" s="104" t="s">
        <v>176</v>
      </c>
      <c r="C26" s="104" t="s">
        <v>254</v>
      </c>
      <c r="D26" s="104" t="s">
        <v>80</v>
      </c>
      <c r="E26" s="105">
        <v>69980</v>
      </c>
    </row>
    <row r="27" spans="1:5" ht="12">
      <c r="A27" s="103">
        <v>45391</v>
      </c>
      <c r="B27" s="104" t="s">
        <v>176</v>
      </c>
      <c r="C27" s="104" t="s">
        <v>255</v>
      </c>
      <c r="D27" s="104" t="s">
        <v>73</v>
      </c>
      <c r="E27" s="105">
        <v>72600</v>
      </c>
    </row>
    <row r="28" spans="1:5" ht="12">
      <c r="A28" s="103">
        <v>45391</v>
      </c>
      <c r="B28" s="104" t="s">
        <v>176</v>
      </c>
      <c r="C28" s="104" t="s">
        <v>202</v>
      </c>
      <c r="D28" s="104" t="s">
        <v>42</v>
      </c>
      <c r="E28" s="105">
        <v>207190</v>
      </c>
    </row>
    <row r="29" spans="1:5" ht="24.75">
      <c r="A29" s="103">
        <v>45391</v>
      </c>
      <c r="B29" s="104" t="s">
        <v>218</v>
      </c>
      <c r="C29" s="104" t="s">
        <v>202</v>
      </c>
      <c r="D29" s="104" t="s">
        <v>42</v>
      </c>
      <c r="E29" s="105">
        <v>207190</v>
      </c>
    </row>
    <row r="30" spans="1:5" ht="12">
      <c r="A30" s="103">
        <v>45394</v>
      </c>
      <c r="B30" s="104" t="s">
        <v>176</v>
      </c>
      <c r="C30" s="104" t="s">
        <v>226</v>
      </c>
      <c r="D30" s="104" t="s">
        <v>71</v>
      </c>
      <c r="E30" s="105">
        <v>70000</v>
      </c>
    </row>
    <row r="31" spans="1:5" ht="24.75">
      <c r="A31" s="103">
        <v>45394</v>
      </c>
      <c r="B31" s="104" t="s">
        <v>176</v>
      </c>
      <c r="C31" s="104" t="s">
        <v>257</v>
      </c>
      <c r="D31" s="104" t="s">
        <v>258</v>
      </c>
      <c r="E31" s="105">
        <v>70200</v>
      </c>
    </row>
    <row r="32" spans="1:5" ht="12">
      <c r="A32" s="103">
        <v>45398</v>
      </c>
      <c r="B32" s="104" t="s">
        <v>176</v>
      </c>
      <c r="C32" s="104" t="s">
        <v>261</v>
      </c>
      <c r="D32" s="104" t="s">
        <v>77</v>
      </c>
      <c r="E32" s="105">
        <v>62218</v>
      </c>
    </row>
    <row r="33" spans="1:5" ht="24.75">
      <c r="A33" s="103">
        <v>45400</v>
      </c>
      <c r="B33" s="104" t="s">
        <v>238</v>
      </c>
      <c r="C33" s="104" t="s">
        <v>263</v>
      </c>
      <c r="D33" s="104" t="s">
        <v>33</v>
      </c>
      <c r="E33" s="105">
        <v>10000</v>
      </c>
    </row>
    <row r="34" spans="1:5" ht="12">
      <c r="A34" s="103">
        <v>45400</v>
      </c>
      <c r="B34" s="104" t="s">
        <v>176</v>
      </c>
      <c r="C34" s="104" t="s">
        <v>254</v>
      </c>
      <c r="D34" s="104" t="s">
        <v>80</v>
      </c>
      <c r="E34" s="105">
        <v>70000</v>
      </c>
    </row>
    <row r="35" spans="1:5" ht="12">
      <c r="A35" s="103">
        <v>45400</v>
      </c>
      <c r="B35" s="104" t="s">
        <v>176</v>
      </c>
      <c r="C35" s="104" t="s">
        <v>227</v>
      </c>
      <c r="D35" s="104" t="s">
        <v>73</v>
      </c>
      <c r="E35" s="105">
        <v>70000</v>
      </c>
    </row>
    <row r="36" spans="1:5" ht="17.25" customHeight="1">
      <c r="A36" s="103">
        <v>45400</v>
      </c>
      <c r="B36" s="104" t="s">
        <v>176</v>
      </c>
      <c r="C36" s="104" t="s">
        <v>265</v>
      </c>
      <c r="D36" s="104" t="s">
        <v>74</v>
      </c>
      <c r="E36" s="105">
        <v>70000</v>
      </c>
    </row>
    <row r="37" spans="1:5" ht="12">
      <c r="A37" s="103"/>
      <c r="B37" s="104"/>
      <c r="C37" s="104"/>
      <c r="D37" s="104"/>
      <c r="E37" s="105"/>
    </row>
    <row r="38" spans="1:5" ht="12">
      <c r="A38" s="103"/>
      <c r="B38" s="104"/>
      <c r="C38" s="104"/>
      <c r="D38" s="104"/>
      <c r="E38" s="105"/>
    </row>
    <row r="39" spans="1:5" ht="12">
      <c r="A39" s="103"/>
      <c r="B39" s="104"/>
      <c r="C39" s="104"/>
      <c r="D39" s="104"/>
      <c r="E39" s="105"/>
    </row>
    <row r="40" spans="1:5" ht="12">
      <c r="A40" s="103"/>
      <c r="B40" s="104"/>
      <c r="C40" s="104"/>
      <c r="D40" s="104"/>
      <c r="E40" s="105"/>
    </row>
    <row r="41" spans="1:5" ht="12">
      <c r="A41" s="103"/>
      <c r="B41" s="104"/>
      <c r="C41" s="104"/>
      <c r="D41" s="104"/>
      <c r="E41" s="105"/>
    </row>
    <row r="42" spans="1:5" ht="24.75" customHeight="1">
      <c r="A42" s="103"/>
      <c r="B42" s="104"/>
      <c r="C42" s="104"/>
      <c r="D42" s="104"/>
      <c r="E42" s="105"/>
    </row>
    <row r="43" spans="1:5" ht="12">
      <c r="A43" s="103"/>
      <c r="B43" s="104"/>
      <c r="C43" s="104"/>
      <c r="D43" s="104"/>
      <c r="E43" s="105"/>
    </row>
    <row r="44" spans="1:5" ht="12">
      <c r="A44" s="103"/>
      <c r="B44" s="104"/>
      <c r="C44" s="104"/>
      <c r="D44" s="104"/>
      <c r="E44" s="105"/>
    </row>
    <row r="45" spans="1:5" ht="12">
      <c r="A45" s="103"/>
      <c r="B45" s="104"/>
      <c r="C45" s="104"/>
      <c r="D45" s="104"/>
      <c r="E45" s="105"/>
    </row>
    <row r="46" spans="1:5" ht="12">
      <c r="A46" s="103"/>
      <c r="B46" s="104"/>
      <c r="C46" s="104"/>
      <c r="D46" s="104"/>
      <c r="E46" s="105"/>
    </row>
    <row r="47" spans="1:5" ht="28.5" customHeight="1">
      <c r="A47" s="103"/>
      <c r="B47" s="104"/>
      <c r="C47" s="104"/>
      <c r="D47" s="104"/>
      <c r="E47" s="105"/>
    </row>
    <row r="48" spans="1:5" ht="27.75" customHeight="1">
      <c r="A48" s="103"/>
      <c r="B48" s="104"/>
      <c r="C48" s="104"/>
      <c r="D48" s="104"/>
      <c r="E48" s="105"/>
    </row>
    <row r="49" spans="1:5" ht="12">
      <c r="A49" s="103"/>
      <c r="B49" s="104"/>
      <c r="C49" s="104"/>
      <c r="D49" s="104" t="s">
        <v>42</v>
      </c>
      <c r="E49" s="105"/>
    </row>
    <row r="50" spans="1:5" ht="24" customHeight="1">
      <c r="A50" s="103"/>
      <c r="B50" s="104"/>
      <c r="C50" s="104"/>
      <c r="D50" s="104" t="s">
        <v>83</v>
      </c>
      <c r="E50" s="105"/>
    </row>
    <row r="51" spans="1:5" ht="12">
      <c r="A51" s="103"/>
      <c r="B51" s="104"/>
      <c r="C51" s="104"/>
      <c r="D51" s="104" t="s">
        <v>83</v>
      </c>
      <c r="E51" s="105"/>
    </row>
    <row r="52" spans="1:5" ht="12">
      <c r="A52" s="103"/>
      <c r="B52" s="104"/>
      <c r="C52" s="104"/>
      <c r="D52" s="104" t="s">
        <v>77</v>
      </c>
      <c r="E52" s="105"/>
    </row>
    <row r="53" spans="1:5" ht="24.75">
      <c r="A53" s="103"/>
      <c r="B53" s="138"/>
      <c r="C53" s="104"/>
      <c r="D53" s="104" t="s">
        <v>33</v>
      </c>
      <c r="E53" s="105"/>
    </row>
    <row r="54" spans="1:5" ht="12">
      <c r="A54" s="103"/>
      <c r="B54" s="104"/>
      <c r="C54" s="104"/>
      <c r="D54" s="104" t="s">
        <v>77</v>
      </c>
      <c r="E54" s="105"/>
    </row>
    <row r="55" spans="1:5" ht="12">
      <c r="A55" s="103"/>
      <c r="B55" s="104"/>
      <c r="C55" s="104"/>
      <c r="D55" s="104" t="s">
        <v>42</v>
      </c>
      <c r="E55" s="105"/>
    </row>
    <row r="56" spans="1:5" ht="12">
      <c r="A56" s="103"/>
      <c r="B56" s="104"/>
      <c r="C56" s="104"/>
      <c r="D56" s="104" t="s">
        <v>73</v>
      </c>
      <c r="E56" s="105"/>
    </row>
    <row r="57" spans="1:5" ht="27" customHeight="1">
      <c r="A57" s="103"/>
      <c r="B57" s="104"/>
      <c r="C57" s="104"/>
      <c r="D57" s="104" t="s">
        <v>71</v>
      </c>
      <c r="E57" s="105"/>
    </row>
    <row r="58" spans="1:5" ht="12">
      <c r="A58" s="103"/>
      <c r="B58" s="104"/>
      <c r="C58" s="104"/>
      <c r="D58" s="104" t="s">
        <v>71</v>
      </c>
      <c r="E58" s="105"/>
    </row>
    <row r="59" spans="1:5" ht="12">
      <c r="A59" s="103"/>
      <c r="B59" s="104"/>
      <c r="C59" s="104"/>
      <c r="D59" s="104" t="s">
        <v>42</v>
      </c>
      <c r="E59" s="105"/>
    </row>
    <row r="60" spans="1:5" ht="12">
      <c r="A60" s="103"/>
      <c r="B60" s="104"/>
      <c r="C60" s="104"/>
      <c r="D60" s="104"/>
      <c r="E60" s="105"/>
    </row>
    <row r="61" spans="1:5" ht="12">
      <c r="A61" s="103"/>
      <c r="B61" s="104"/>
      <c r="C61" s="104"/>
      <c r="D61" s="104"/>
      <c r="E61" s="105"/>
    </row>
    <row r="62" spans="1:5" ht="25.5" customHeight="1">
      <c r="A62" s="103"/>
      <c r="B62" s="104"/>
      <c r="C62" s="104"/>
      <c r="D62" s="104" t="s">
        <v>83</v>
      </c>
      <c r="E62" s="105"/>
    </row>
    <row r="63" spans="1:5" ht="24.75">
      <c r="A63" s="103"/>
      <c r="B63" s="104"/>
      <c r="C63" s="104"/>
      <c r="D63" s="104" t="s">
        <v>33</v>
      </c>
      <c r="E63" s="105"/>
    </row>
    <row r="64" spans="1:5" ht="12">
      <c r="A64" s="103"/>
      <c r="B64" s="104"/>
      <c r="C64" s="104"/>
      <c r="D64" s="104" t="s">
        <v>83</v>
      </c>
      <c r="E64" s="105"/>
    </row>
    <row r="65" spans="1:5" ht="12">
      <c r="A65" s="103"/>
      <c r="B65" s="138"/>
      <c r="C65" s="104"/>
      <c r="D65" s="104" t="s">
        <v>71</v>
      </c>
      <c r="E65" s="105"/>
    </row>
    <row r="66" spans="1:5" ht="12">
      <c r="A66" s="103"/>
      <c r="B66" s="104"/>
      <c r="C66" s="104"/>
      <c r="D66" s="104" t="s">
        <v>71</v>
      </c>
      <c r="E66" s="105"/>
    </row>
    <row r="67" spans="1:5" ht="12">
      <c r="A67" s="103"/>
      <c r="B67" s="104"/>
      <c r="C67" s="104"/>
      <c r="D67" s="104" t="s">
        <v>71</v>
      </c>
      <c r="E67" s="105"/>
    </row>
    <row r="68" spans="1:5" ht="12">
      <c r="A68" s="103"/>
      <c r="B68" s="104"/>
      <c r="C68" s="104"/>
      <c r="D68" s="104" t="s">
        <v>73</v>
      </c>
      <c r="E68" s="105"/>
    </row>
    <row r="69" spans="1:5" ht="12">
      <c r="A69" s="103"/>
      <c r="B69" s="104"/>
      <c r="C69" s="104"/>
      <c r="D69" s="104" t="s">
        <v>91</v>
      </c>
      <c r="E69" s="105"/>
    </row>
    <row r="70" spans="1:5" ht="12">
      <c r="A70" s="103"/>
      <c r="B70" s="104"/>
      <c r="C70" s="104"/>
      <c r="D70" s="104" t="s">
        <v>42</v>
      </c>
      <c r="E70" s="105"/>
    </row>
    <row r="71" spans="1:5" ht="12">
      <c r="A71" s="103"/>
      <c r="B71" s="104"/>
      <c r="C71" s="104"/>
      <c r="D71" s="104" t="s">
        <v>42</v>
      </c>
      <c r="E71" s="105"/>
    </row>
    <row r="72" spans="1:5" ht="24.75">
      <c r="A72" s="103"/>
      <c r="B72" s="104"/>
      <c r="C72" s="104"/>
      <c r="D72" s="104" t="s">
        <v>33</v>
      </c>
      <c r="E72" s="105"/>
    </row>
    <row r="73" spans="1:5" ht="24.75">
      <c r="A73" s="103"/>
      <c r="B73" s="104"/>
      <c r="C73" s="104"/>
      <c r="D73" s="104" t="s">
        <v>33</v>
      </c>
      <c r="E73" s="105"/>
    </row>
    <row r="74" spans="1:5" ht="12">
      <c r="A74" s="103"/>
      <c r="B74" s="104"/>
      <c r="C74" s="104"/>
      <c r="D74" s="104" t="s">
        <v>83</v>
      </c>
      <c r="E74" s="105"/>
    </row>
    <row r="75" spans="1:5" ht="24.75">
      <c r="A75" s="103"/>
      <c r="B75" s="138"/>
      <c r="C75" s="104"/>
      <c r="D75" s="104" t="s">
        <v>33</v>
      </c>
      <c r="E75" s="105"/>
    </row>
    <row r="76" spans="1:5" ht="12">
      <c r="A76" s="103"/>
      <c r="B76" s="104"/>
      <c r="C76" s="104"/>
      <c r="D76" s="104" t="s">
        <v>77</v>
      </c>
      <c r="E76" s="105"/>
    </row>
    <row r="77" spans="1:5" ht="24.75">
      <c r="A77" s="103"/>
      <c r="B77" s="104"/>
      <c r="C77" s="104"/>
      <c r="D77" s="104" t="s">
        <v>33</v>
      </c>
      <c r="E77" s="105"/>
    </row>
    <row r="78" spans="1:5" ht="24.75">
      <c r="A78" s="103"/>
      <c r="B78" s="104"/>
      <c r="C78" s="104"/>
      <c r="D78" s="104" t="s">
        <v>33</v>
      </c>
      <c r="E78" s="119"/>
    </row>
    <row r="79" spans="1:5" ht="12">
      <c r="A79" s="103"/>
      <c r="B79" s="104"/>
      <c r="C79" s="104"/>
      <c r="D79" s="104" t="s">
        <v>71</v>
      </c>
      <c r="E79" s="105"/>
    </row>
    <row r="80" spans="1:5" ht="12">
      <c r="A80" s="103"/>
      <c r="B80" s="104"/>
      <c r="C80" s="104"/>
      <c r="D80" s="104" t="s">
        <v>71</v>
      </c>
      <c r="E80" s="105"/>
    </row>
    <row r="81" spans="1:5" ht="24.75">
      <c r="A81" s="103"/>
      <c r="B81" s="104"/>
      <c r="C81" s="104"/>
      <c r="D81" s="104" t="s">
        <v>33</v>
      </c>
      <c r="E81" s="105"/>
    </row>
    <row r="82" spans="1:5" ht="24.75">
      <c r="A82" s="103"/>
      <c r="B82" s="104"/>
      <c r="C82" s="104"/>
      <c r="D82" s="104" t="s">
        <v>93</v>
      </c>
      <c r="E82" s="105"/>
    </row>
    <row r="83" spans="1:5" ht="24.75">
      <c r="A83" s="103"/>
      <c r="B83" s="138"/>
      <c r="C83" s="104"/>
      <c r="D83" s="104" t="s">
        <v>33</v>
      </c>
      <c r="E83" s="105"/>
    </row>
    <row r="84" spans="1:5" ht="27" customHeight="1">
      <c r="A84" s="103"/>
      <c r="B84" s="138"/>
      <c r="C84" s="104"/>
      <c r="D84" s="104" t="s">
        <v>33</v>
      </c>
      <c r="E84" s="105"/>
    </row>
    <row r="85" spans="1:5" ht="12">
      <c r="A85" s="103"/>
      <c r="B85" s="138"/>
      <c r="C85" s="104"/>
      <c r="D85" s="104" t="s">
        <v>71</v>
      </c>
      <c r="E85" s="105"/>
    </row>
    <row r="86" spans="1:5" ht="24.75">
      <c r="A86" s="103"/>
      <c r="B86" s="104"/>
      <c r="C86" s="104"/>
      <c r="D86" s="104" t="s">
        <v>33</v>
      </c>
      <c r="E86" s="105"/>
    </row>
    <row r="87" spans="1:5" ht="26.25" customHeight="1">
      <c r="A87" s="103"/>
      <c r="B87" s="104"/>
      <c r="C87" s="104"/>
      <c r="D87" s="104" t="s">
        <v>93</v>
      </c>
      <c r="E87" s="105"/>
    </row>
    <row r="88" spans="1:5" ht="12">
      <c r="A88" s="103"/>
      <c r="B88" s="138"/>
      <c r="C88" s="104"/>
      <c r="D88" s="104" t="s">
        <v>71</v>
      </c>
      <c r="E88" s="105"/>
    </row>
    <row r="89" spans="1:5" ht="12">
      <c r="A89" s="103"/>
      <c r="B89" s="104"/>
      <c r="C89" s="104"/>
      <c r="D89" s="104" t="s">
        <v>73</v>
      </c>
      <c r="E89" s="105"/>
    </row>
    <row r="90" spans="1:5" ht="27" customHeight="1">
      <c r="A90" s="103"/>
      <c r="B90" s="104"/>
      <c r="C90" s="104"/>
      <c r="D90" s="104" t="s">
        <v>93</v>
      </c>
      <c r="E90" s="105"/>
    </row>
    <row r="91" spans="1:5" ht="24.75">
      <c r="A91" s="103"/>
      <c r="B91" s="104"/>
      <c r="C91" s="104"/>
      <c r="D91" s="104" t="s">
        <v>93</v>
      </c>
      <c r="E91" s="105"/>
    </row>
    <row r="92" spans="1:5" ht="27.75" customHeight="1">
      <c r="A92" s="103"/>
      <c r="B92" s="104"/>
      <c r="C92" s="104"/>
      <c r="D92" s="104"/>
      <c r="E92" s="105"/>
    </row>
    <row r="93" spans="1:5" ht="12">
      <c r="A93" s="103"/>
      <c r="B93" s="104"/>
      <c r="C93" s="104"/>
      <c r="D93" s="104"/>
      <c r="E93" s="105"/>
    </row>
    <row r="94" spans="1:5" ht="12">
      <c r="A94" s="103"/>
      <c r="B94" s="138"/>
      <c r="C94" s="104"/>
      <c r="D94" s="104"/>
      <c r="E94" s="105"/>
    </row>
    <row r="95" spans="1:5" ht="28.5" customHeight="1">
      <c r="A95" s="103"/>
      <c r="B95" s="104"/>
      <c r="C95" s="104"/>
      <c r="D95" s="104"/>
      <c r="E95" s="105"/>
    </row>
    <row r="96" spans="1:5" ht="12">
      <c r="A96" s="103"/>
      <c r="B96" s="104"/>
      <c r="C96" s="104"/>
      <c r="D96" s="104"/>
      <c r="E96" s="105"/>
    </row>
    <row r="97" spans="1:5" ht="12">
      <c r="A97" s="103"/>
      <c r="B97" s="104"/>
      <c r="C97" s="104"/>
      <c r="D97" s="104"/>
      <c r="E97" s="105"/>
    </row>
    <row r="98" spans="1:5" ht="18" customHeight="1">
      <c r="A98" s="103"/>
      <c r="B98" s="104"/>
      <c r="C98" s="104"/>
      <c r="D98" s="104"/>
      <c r="E98" s="105"/>
    </row>
    <row r="99" spans="1:5" ht="29.25" customHeight="1">
      <c r="A99" s="103"/>
      <c r="B99" s="104"/>
      <c r="C99" s="104"/>
      <c r="D99" s="104"/>
      <c r="E99" s="105"/>
    </row>
    <row r="100" spans="1:5" ht="12">
      <c r="A100" s="103"/>
      <c r="B100" s="104"/>
      <c r="C100" s="104"/>
      <c r="D100" s="104"/>
      <c r="E100" s="105"/>
    </row>
    <row r="101" spans="1:5" ht="12">
      <c r="A101" s="103"/>
      <c r="B101" s="104"/>
      <c r="C101" s="104"/>
      <c r="D101" s="104"/>
      <c r="E101" s="105"/>
    </row>
    <row r="102" spans="1:5" ht="12">
      <c r="A102" s="103"/>
      <c r="B102" s="104"/>
      <c r="C102" s="104"/>
      <c r="D102" s="104"/>
      <c r="E102" s="105"/>
    </row>
    <row r="103" spans="1:5" ht="12">
      <c r="A103" s="103"/>
      <c r="B103" s="104"/>
      <c r="C103" s="104"/>
      <c r="D103" s="104"/>
      <c r="E103" s="105"/>
    </row>
    <row r="104" spans="1:5" ht="12">
      <c r="A104" s="103"/>
      <c r="B104" s="104"/>
      <c r="C104" s="104"/>
      <c r="D104" s="104"/>
      <c r="E104" s="105"/>
    </row>
    <row r="105" spans="1:5" ht="12">
      <c r="A105" s="103"/>
      <c r="B105" s="104"/>
      <c r="C105" s="104"/>
      <c r="D105" s="104"/>
      <c r="E105" s="105"/>
    </row>
    <row r="106" spans="1:5" ht="12">
      <c r="A106" s="103"/>
      <c r="B106" s="104"/>
      <c r="C106" s="104"/>
      <c r="D106" s="104"/>
      <c r="E106" s="105"/>
    </row>
    <row r="107" spans="1:5" ht="12">
      <c r="A107" s="103"/>
      <c r="B107" s="104"/>
      <c r="C107" s="104"/>
      <c r="D107" s="104"/>
      <c r="E107" s="105"/>
    </row>
    <row r="108" spans="1:5" ht="12">
      <c r="A108" s="103"/>
      <c r="B108" s="104"/>
      <c r="C108" s="104"/>
      <c r="D108" s="104"/>
      <c r="E108" s="105"/>
    </row>
    <row r="109" spans="1:5" ht="12">
      <c r="A109" s="103"/>
      <c r="B109" s="104"/>
      <c r="C109" s="104"/>
      <c r="D109" s="104"/>
      <c r="E109" s="105"/>
    </row>
    <row r="110" spans="1:5" ht="12">
      <c r="A110" s="103"/>
      <c r="B110" s="104"/>
      <c r="C110" s="104"/>
      <c r="D110" s="104"/>
      <c r="E110" s="105"/>
    </row>
    <row r="111" spans="1:5" ht="12">
      <c r="A111" s="103"/>
      <c r="B111" s="104"/>
      <c r="C111" s="104"/>
      <c r="D111" s="104"/>
      <c r="E111" s="105"/>
    </row>
    <row r="112" spans="1:5" ht="12">
      <c r="A112" s="103"/>
      <c r="B112" s="104"/>
      <c r="C112" s="104"/>
      <c r="D112" s="104"/>
      <c r="E112" s="105"/>
    </row>
    <row r="113" spans="1:5" ht="12">
      <c r="A113" s="103"/>
      <c r="B113" s="104"/>
      <c r="C113" s="104"/>
      <c r="D113" s="104"/>
      <c r="E113" s="105"/>
    </row>
    <row r="114" spans="1:5" ht="12">
      <c r="A114" s="103"/>
      <c r="B114" s="104"/>
      <c r="C114" s="104"/>
      <c r="D114" s="104"/>
      <c r="E114" s="105"/>
    </row>
    <row r="115" spans="1:5" ht="12">
      <c r="A115" s="103"/>
      <c r="B115" s="104"/>
      <c r="C115" s="104"/>
      <c r="D115" s="104"/>
      <c r="E115" s="105"/>
    </row>
    <row r="116" spans="1:5" ht="12">
      <c r="A116" s="103"/>
      <c r="B116" s="104"/>
      <c r="C116" s="104"/>
      <c r="D116" s="104"/>
      <c r="E116" s="105"/>
    </row>
    <row r="117" spans="1:5" ht="12">
      <c r="A117" s="103"/>
      <c r="B117" s="104"/>
      <c r="C117" s="104"/>
      <c r="D117" s="104"/>
      <c r="E117" s="105"/>
    </row>
    <row r="118" spans="1:5" ht="12">
      <c r="A118" s="103"/>
      <c r="B118" s="104"/>
      <c r="C118" s="104"/>
      <c r="D118" s="104"/>
      <c r="E118" s="105"/>
    </row>
    <row r="119" spans="1:5" ht="12">
      <c r="A119" s="103"/>
      <c r="B119" s="104"/>
      <c r="C119" s="104"/>
      <c r="D119" s="104"/>
      <c r="E119" s="105"/>
    </row>
    <row r="120" spans="1:5" ht="12">
      <c r="A120" s="103"/>
      <c r="B120" s="104"/>
      <c r="C120" s="104"/>
      <c r="D120" s="104"/>
      <c r="E120" s="105"/>
    </row>
    <row r="121" spans="1:5" ht="12">
      <c r="A121" s="103"/>
      <c r="B121" s="104"/>
      <c r="C121" s="104"/>
      <c r="D121" s="104"/>
      <c r="E121" s="105"/>
    </row>
    <row r="122" spans="1:5" ht="12">
      <c r="A122" s="103"/>
      <c r="B122" s="104"/>
      <c r="C122" s="104"/>
      <c r="D122" s="104"/>
      <c r="E122" s="105"/>
    </row>
    <row r="123" spans="1:5" ht="12">
      <c r="A123" s="103"/>
      <c r="B123" s="104"/>
      <c r="C123" s="104"/>
      <c r="D123" s="104"/>
      <c r="E123" s="105"/>
    </row>
    <row r="124" spans="1:5" ht="12">
      <c r="A124" s="103"/>
      <c r="B124" s="104"/>
      <c r="C124" s="104"/>
      <c r="D124" s="104"/>
      <c r="E124" s="105"/>
    </row>
    <row r="125" spans="1:5" ht="12">
      <c r="A125" s="103"/>
      <c r="B125" s="104"/>
      <c r="C125" s="104"/>
      <c r="D125" s="104"/>
      <c r="E125" s="105"/>
    </row>
    <row r="126" spans="1:5" ht="12">
      <c r="A126" s="103"/>
      <c r="B126" s="104"/>
      <c r="C126" s="104"/>
      <c r="D126" s="104"/>
      <c r="E126" s="105"/>
    </row>
    <row r="127" spans="1:5" ht="12">
      <c r="A127" s="103"/>
      <c r="B127" s="104"/>
      <c r="C127" s="104"/>
      <c r="D127" s="104"/>
      <c r="E127" s="105"/>
    </row>
    <row r="128" spans="1:5" ht="12">
      <c r="A128" s="103"/>
      <c r="B128" s="104"/>
      <c r="C128" s="104"/>
      <c r="D128" s="104"/>
      <c r="E128" s="105"/>
    </row>
    <row r="129" spans="1:5" ht="12">
      <c r="A129" s="103"/>
      <c r="B129" s="104"/>
      <c r="C129" s="104"/>
      <c r="D129" s="104"/>
      <c r="E129" s="105"/>
    </row>
    <row r="130" spans="1:5" ht="12">
      <c r="A130" s="103"/>
      <c r="B130" s="104"/>
      <c r="C130" s="104"/>
      <c r="D130" s="104"/>
      <c r="E130" s="105"/>
    </row>
    <row r="131" spans="1:5" ht="12">
      <c r="A131" s="103"/>
      <c r="B131" s="104"/>
      <c r="C131" s="104"/>
      <c r="D131" s="104"/>
      <c r="E131" s="105"/>
    </row>
    <row r="132" spans="1:5" ht="12">
      <c r="A132" s="103"/>
      <c r="B132" s="104"/>
      <c r="C132" s="104"/>
      <c r="D132" s="104"/>
      <c r="E132" s="105"/>
    </row>
    <row r="133" spans="1:5" ht="12">
      <c r="A133" s="103"/>
      <c r="B133" s="104"/>
      <c r="C133" s="104"/>
      <c r="D133" s="104"/>
      <c r="E133" s="105"/>
    </row>
    <row r="134" spans="1:5" ht="12">
      <c r="A134" s="103"/>
      <c r="B134" s="104"/>
      <c r="C134" s="104"/>
      <c r="D134" s="104"/>
      <c r="E134" s="105"/>
    </row>
    <row r="135" spans="1:5" ht="24" customHeight="1">
      <c r="A135" s="103"/>
      <c r="B135" s="104"/>
      <c r="C135" s="104"/>
      <c r="D135" s="104"/>
      <c r="E135" s="105"/>
    </row>
    <row r="136" spans="1:5" ht="12">
      <c r="A136" s="103"/>
      <c r="B136" s="104"/>
      <c r="C136" s="104"/>
      <c r="D136" s="104"/>
      <c r="E136" s="105"/>
    </row>
    <row r="137" spans="1:5" ht="27" customHeight="1">
      <c r="A137" s="103"/>
      <c r="B137" s="104"/>
      <c r="C137" s="104"/>
      <c r="D137" s="104"/>
      <c r="E137" s="105"/>
    </row>
    <row r="138" spans="1:5" ht="28.5" customHeight="1">
      <c r="A138" s="103"/>
      <c r="B138" s="104"/>
      <c r="C138" s="104"/>
      <c r="D138" s="104"/>
      <c r="E138" s="105"/>
    </row>
    <row r="139" spans="1:5" ht="12">
      <c r="A139" s="103"/>
      <c r="B139" s="104"/>
      <c r="C139" s="104"/>
      <c r="D139" s="104"/>
      <c r="E139" s="105"/>
    </row>
    <row r="140" spans="1:5" ht="12">
      <c r="A140" s="103"/>
      <c r="B140" s="104"/>
      <c r="C140" s="104"/>
      <c r="D140" s="104"/>
      <c r="E140" s="105"/>
    </row>
    <row r="141" spans="1:5" ht="12">
      <c r="A141" s="103"/>
      <c r="B141" s="104"/>
      <c r="C141" s="104"/>
      <c r="D141" s="104"/>
      <c r="E141" s="105"/>
    </row>
    <row r="142" spans="1:5" ht="18.75" customHeight="1">
      <c r="A142" s="103"/>
      <c r="B142" s="104"/>
      <c r="C142" s="104"/>
      <c r="D142" s="104"/>
      <c r="E142" s="105"/>
    </row>
    <row r="143" spans="1:5" ht="29.25" customHeight="1">
      <c r="A143" s="103"/>
      <c r="B143" s="104"/>
      <c r="C143" s="104"/>
      <c r="D143" s="104"/>
      <c r="E143" s="105"/>
    </row>
    <row r="144" spans="1:5" ht="12">
      <c r="A144" s="103"/>
      <c r="B144" s="104"/>
      <c r="C144" s="104"/>
      <c r="D144" s="104"/>
      <c r="E144" s="105"/>
    </row>
    <row r="145" spans="1:5" ht="12">
      <c r="A145" s="103"/>
      <c r="B145" s="104"/>
      <c r="C145" s="104"/>
      <c r="D145" s="104"/>
      <c r="E145" s="105"/>
    </row>
    <row r="146" spans="1:5" ht="12">
      <c r="A146" s="103"/>
      <c r="B146" s="104"/>
      <c r="C146" s="104"/>
      <c r="D146" s="104"/>
      <c r="E146" s="105"/>
    </row>
    <row r="147" spans="1:5" ht="12">
      <c r="A147" s="103"/>
      <c r="B147" s="104"/>
      <c r="C147" s="104"/>
      <c r="D147" s="104"/>
      <c r="E147" s="105"/>
    </row>
    <row r="148" spans="1:5" ht="12">
      <c r="A148" s="103"/>
      <c r="B148" s="104"/>
      <c r="C148" s="104"/>
      <c r="D148" s="104"/>
      <c r="E148" s="105"/>
    </row>
    <row r="149" spans="1:5" ht="12">
      <c r="A149" s="103"/>
      <c r="B149" s="104"/>
      <c r="C149" s="104"/>
      <c r="D149" s="104"/>
      <c r="E149" s="105"/>
    </row>
    <row r="150" spans="1:5" ht="12">
      <c r="A150" s="103"/>
      <c r="B150" s="104"/>
      <c r="C150" s="104"/>
      <c r="D150" s="104"/>
      <c r="E150" s="105"/>
    </row>
    <row r="151" spans="1:5" ht="12">
      <c r="A151" s="103"/>
      <c r="B151" s="104"/>
      <c r="C151" s="104"/>
      <c r="D151" s="104"/>
      <c r="E151" s="105"/>
    </row>
    <row r="152" spans="1:5" ht="12">
      <c r="A152" s="103"/>
      <c r="B152" s="104"/>
      <c r="C152" s="104"/>
      <c r="D152" s="104"/>
      <c r="E152" s="105"/>
    </row>
    <row r="153" spans="1:5" ht="12">
      <c r="A153" s="103"/>
      <c r="B153" s="104"/>
      <c r="C153" s="104"/>
      <c r="D153" s="104"/>
      <c r="E153" s="105"/>
    </row>
    <row r="154" spans="1:5" ht="12">
      <c r="A154" s="103"/>
      <c r="B154" s="104"/>
      <c r="C154" s="104"/>
      <c r="D154" s="104"/>
      <c r="E154" s="105"/>
    </row>
    <row r="155" spans="1:5" ht="12">
      <c r="A155" s="103"/>
      <c r="B155" s="104"/>
      <c r="C155" s="104"/>
      <c r="D155" s="104"/>
      <c r="E155" s="105"/>
    </row>
    <row r="156" spans="1:5" ht="12">
      <c r="A156" s="103"/>
      <c r="B156" s="104"/>
      <c r="C156" s="104"/>
      <c r="D156" s="104"/>
      <c r="E156" s="105"/>
    </row>
    <row r="157" spans="1:5" ht="12">
      <c r="A157" s="103"/>
      <c r="B157" s="104"/>
      <c r="C157" s="104"/>
      <c r="D157" s="104"/>
      <c r="E157" s="105"/>
    </row>
    <row r="158" spans="1:5" ht="12">
      <c r="A158" s="103"/>
      <c r="B158" s="104"/>
      <c r="C158" s="104"/>
      <c r="D158" s="104"/>
      <c r="E158" s="105"/>
    </row>
    <row r="159" spans="1:5" ht="12">
      <c r="A159" s="103"/>
      <c r="B159" s="104"/>
      <c r="C159" s="104"/>
      <c r="D159" s="104"/>
      <c r="E159" s="105"/>
    </row>
    <row r="160" spans="1:5" ht="12">
      <c r="A160" s="103"/>
      <c r="B160" s="104"/>
      <c r="C160" s="104"/>
      <c r="D160" s="104"/>
      <c r="E160" s="105"/>
    </row>
    <row r="161" spans="1:5" ht="12">
      <c r="A161" s="103"/>
      <c r="B161" s="104"/>
      <c r="C161" s="104"/>
      <c r="D161" s="104"/>
      <c r="E161" s="105"/>
    </row>
    <row r="162" spans="1:5" ht="12">
      <c r="A162" s="103"/>
      <c r="B162" s="104"/>
      <c r="C162" s="104"/>
      <c r="D162" s="104"/>
      <c r="E162" s="105"/>
    </row>
    <row r="163" spans="1:5" ht="12">
      <c r="A163" s="103"/>
      <c r="B163" s="104"/>
      <c r="C163" s="104"/>
      <c r="D163" s="104"/>
      <c r="E163" s="105"/>
    </row>
    <row r="164" spans="1:5" ht="12">
      <c r="A164" s="103"/>
      <c r="B164" s="104"/>
      <c r="C164" s="104"/>
      <c r="D164" s="104"/>
      <c r="E164" s="105"/>
    </row>
    <row r="165" spans="1:5" ht="12">
      <c r="A165" s="103"/>
      <c r="B165" s="104"/>
      <c r="C165" s="104"/>
      <c r="D165" s="104"/>
      <c r="E165" s="105"/>
    </row>
    <row r="166" spans="1:5" ht="12">
      <c r="A166" s="103"/>
      <c r="B166" s="104"/>
      <c r="C166" s="104"/>
      <c r="D166" s="104"/>
      <c r="E166" s="105"/>
    </row>
    <row r="167" spans="1:5" ht="12">
      <c r="A167" s="103"/>
      <c r="B167" s="104"/>
      <c r="C167" s="104"/>
      <c r="D167" s="104"/>
      <c r="E167" s="105"/>
    </row>
    <row r="168" spans="1:5" ht="12">
      <c r="A168" s="103"/>
      <c r="B168" s="104"/>
      <c r="C168" s="104"/>
      <c r="D168" s="104"/>
      <c r="E168" s="105"/>
    </row>
    <row r="169" spans="1:5" ht="12">
      <c r="A169" s="103"/>
      <c r="B169" s="104"/>
      <c r="C169" s="104"/>
      <c r="D169" s="104"/>
      <c r="E169" s="105"/>
    </row>
    <row r="170" spans="1:5" ht="12">
      <c r="A170" s="103"/>
      <c r="B170" s="104"/>
      <c r="C170" s="104"/>
      <c r="D170" s="104"/>
      <c r="E170" s="105"/>
    </row>
    <row r="171" spans="1:5" ht="12">
      <c r="A171" s="103"/>
      <c r="B171" s="104"/>
      <c r="C171" s="104"/>
      <c r="D171" s="104"/>
      <c r="E171" s="105"/>
    </row>
    <row r="172" spans="1:5" ht="12">
      <c r="A172" s="103"/>
      <c r="B172" s="104"/>
      <c r="C172" s="104"/>
      <c r="D172" s="104"/>
      <c r="E172" s="105"/>
    </row>
    <row r="173" spans="1:5" ht="12">
      <c r="A173" s="103"/>
      <c r="B173" s="104"/>
      <c r="C173" s="104"/>
      <c r="D173" s="104"/>
      <c r="E173" s="105"/>
    </row>
    <row r="174" spans="1:5" ht="12">
      <c r="A174" s="103"/>
      <c r="B174" s="104"/>
      <c r="C174" s="104"/>
      <c r="D174" s="104"/>
      <c r="E174" s="105"/>
    </row>
    <row r="175" spans="1:5" ht="12">
      <c r="A175" s="104"/>
      <c r="B175" s="104"/>
      <c r="C175" s="104"/>
      <c r="D175" s="104"/>
      <c r="E175" s="105"/>
    </row>
    <row r="176" spans="1:5" ht="12">
      <c r="A176" s="104"/>
      <c r="B176" s="104"/>
      <c r="C176" s="104"/>
      <c r="D176" s="104"/>
      <c r="E176" s="105"/>
    </row>
    <row r="177" spans="1:5" ht="12">
      <c r="A177" s="104" t="s">
        <v>20</v>
      </c>
      <c r="B177" s="104"/>
      <c r="C177" s="104"/>
      <c r="D177" s="104"/>
      <c r="E177" s="105">
        <f>SUM(E5:E176)</f>
        <v>2412113.1</v>
      </c>
    </row>
  </sheetData>
  <sheetProtection/>
  <autoFilter ref="A4:E152">
    <sortState ref="A5:E177">
      <sortCondition sortBy="value" ref="A5:A177"/>
    </sortState>
  </autoFilter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A38" sqref="A38"/>
    </sheetView>
  </sheetViews>
  <sheetFormatPr defaultColWidth="11.57421875" defaultRowHeight="12.75"/>
  <cols>
    <col min="1" max="1" width="26.57421875" style="0" customWidth="1"/>
    <col min="2" max="2" width="9.7109375" style="0" bestFit="1" customWidth="1"/>
    <col min="3" max="3" width="9.8515625" style="0" bestFit="1" customWidth="1"/>
    <col min="4" max="4" width="4.57421875" style="0" customWidth="1"/>
    <col min="5" max="5" width="11.140625" style="0" customWidth="1"/>
  </cols>
  <sheetData>
    <row r="3" spans="1:3" ht="12">
      <c r="A3" s="84" t="s">
        <v>7</v>
      </c>
      <c r="B3" s="85"/>
      <c r="C3" s="86"/>
    </row>
    <row r="4" spans="1:3" ht="12">
      <c r="A4" s="84" t="s">
        <v>1</v>
      </c>
      <c r="B4" s="84" t="s">
        <v>2</v>
      </c>
      <c r="C4" s="86" t="s">
        <v>8</v>
      </c>
    </row>
    <row r="5" spans="1:3" ht="12">
      <c r="A5" s="87" t="s">
        <v>9</v>
      </c>
      <c r="B5" s="87" t="s">
        <v>6</v>
      </c>
      <c r="C5" s="88"/>
    </row>
    <row r="6" spans="1:3" ht="12">
      <c r="A6" s="89"/>
      <c r="B6" s="161">
        <v>45320</v>
      </c>
      <c r="C6" s="162">
        <v>270014.44</v>
      </c>
    </row>
    <row r="7" spans="1:3" ht="12">
      <c r="A7" s="89"/>
      <c r="B7" s="161">
        <v>45352</v>
      </c>
      <c r="C7" s="162">
        <v>203380.33</v>
      </c>
    </row>
    <row r="8" spans="1:3" ht="12">
      <c r="A8" s="89"/>
      <c r="B8" s="161">
        <v>45390</v>
      </c>
      <c r="C8" s="162">
        <v>204262.3</v>
      </c>
    </row>
    <row r="9" spans="1:3" ht="12">
      <c r="A9" s="87" t="s">
        <v>10</v>
      </c>
      <c r="B9" s="85"/>
      <c r="C9" s="88">
        <v>677657.0700000001</v>
      </c>
    </row>
    <row r="10" spans="1:3" ht="12">
      <c r="A10" s="87" t="s">
        <v>6</v>
      </c>
      <c r="B10" s="87" t="s">
        <v>6</v>
      </c>
      <c r="C10" s="88"/>
    </row>
    <row r="11" spans="1:3" ht="12">
      <c r="A11" s="87" t="s">
        <v>11</v>
      </c>
      <c r="B11" s="85"/>
      <c r="C11" s="88"/>
    </row>
    <row r="12" spans="1:3" ht="12">
      <c r="A12" s="91" t="s">
        <v>12</v>
      </c>
      <c r="B12" s="92"/>
      <c r="C12" s="93">
        <v>677657.0700000001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85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15.7109375" style="0" customWidth="1"/>
    <col min="2" max="2" width="36.140625" style="0" customWidth="1"/>
    <col min="3" max="3" width="11.57421875" style="0" customWidth="1"/>
    <col min="4" max="4" width="16.00390625" style="0" customWidth="1"/>
    <col min="5" max="5" width="18.7109375" style="0" customWidth="1"/>
    <col min="6" max="6" width="27.28125" style="0" customWidth="1"/>
  </cols>
  <sheetData>
    <row r="3" spans="1:6" ht="12.75" customHeight="1">
      <c r="A3" s="1"/>
      <c r="B3" s="164" t="s">
        <v>122</v>
      </c>
      <c r="C3" s="164"/>
      <c r="D3" s="164"/>
      <c r="E3" s="164"/>
      <c r="F3" s="1"/>
    </row>
    <row r="4" spans="1:6" ht="15">
      <c r="A4" s="1"/>
      <c r="B4" s="9"/>
      <c r="C4" s="9"/>
      <c r="D4" s="9"/>
      <c r="E4" s="9"/>
      <c r="F4" s="1"/>
    </row>
    <row r="5" spans="1:6" ht="49.5" customHeight="1">
      <c r="A5" s="10" t="s">
        <v>2</v>
      </c>
      <c r="B5" s="11" t="s">
        <v>25</v>
      </c>
      <c r="C5" s="12" t="s">
        <v>4</v>
      </c>
      <c r="D5" s="12" t="s">
        <v>5</v>
      </c>
      <c r="E5" s="13" t="s">
        <v>13</v>
      </c>
      <c r="F5" s="10" t="s">
        <v>1</v>
      </c>
    </row>
    <row r="6" spans="1:6" ht="30.75" customHeight="1">
      <c r="A6" s="14">
        <v>45320</v>
      </c>
      <c r="B6" s="19" t="s">
        <v>26</v>
      </c>
      <c r="C6" s="19"/>
      <c r="D6" s="20"/>
      <c r="E6" s="95">
        <v>208892.98</v>
      </c>
      <c r="F6" s="18" t="s">
        <v>9</v>
      </c>
    </row>
    <row r="7" spans="1:6" ht="46.5" customHeight="1">
      <c r="A7" s="14">
        <v>45320</v>
      </c>
      <c r="B7" s="19" t="s">
        <v>86</v>
      </c>
      <c r="C7" s="19"/>
      <c r="D7" s="20"/>
      <c r="E7" s="99">
        <v>61121.46</v>
      </c>
      <c r="F7" s="18" t="s">
        <v>9</v>
      </c>
    </row>
    <row r="8" spans="1:6" ht="46.5" customHeight="1">
      <c r="A8" s="14">
        <v>45352</v>
      </c>
      <c r="B8" s="19" t="s">
        <v>26</v>
      </c>
      <c r="C8" s="19"/>
      <c r="D8" s="20"/>
      <c r="E8" s="95">
        <v>203380.33</v>
      </c>
      <c r="F8" s="18" t="s">
        <v>9</v>
      </c>
    </row>
    <row r="9" spans="1:6" ht="33.75" customHeight="1">
      <c r="A9" s="14">
        <v>45390</v>
      </c>
      <c r="B9" s="19" t="s">
        <v>26</v>
      </c>
      <c r="C9" s="19"/>
      <c r="D9" s="20"/>
      <c r="E9" s="95">
        <v>204262.3</v>
      </c>
      <c r="F9" s="18" t="s">
        <v>9</v>
      </c>
    </row>
    <row r="10" spans="1:6" ht="33.75" customHeight="1">
      <c r="A10" s="14"/>
      <c r="B10" s="19" t="s">
        <v>26</v>
      </c>
      <c r="C10" s="19"/>
      <c r="D10" s="20"/>
      <c r="E10" s="95"/>
      <c r="F10" s="18" t="s">
        <v>9</v>
      </c>
    </row>
    <row r="11" spans="1:6" ht="26.25" customHeight="1">
      <c r="A11" s="14"/>
      <c r="B11" s="19" t="s">
        <v>26</v>
      </c>
      <c r="C11" s="19"/>
      <c r="D11" s="20"/>
      <c r="E11" s="95"/>
      <c r="F11" s="18" t="s">
        <v>9</v>
      </c>
    </row>
    <row r="12" spans="1:6" ht="26.25" customHeight="1">
      <c r="A12" s="14"/>
      <c r="B12" s="19" t="s">
        <v>86</v>
      </c>
      <c r="C12" s="19"/>
      <c r="D12" s="20"/>
      <c r="E12" s="95"/>
      <c r="F12" s="18" t="s">
        <v>9</v>
      </c>
    </row>
    <row r="13" spans="1:6" ht="25.5" customHeight="1">
      <c r="A13" s="14"/>
      <c r="B13" s="19" t="s">
        <v>26</v>
      </c>
      <c r="C13" s="19"/>
      <c r="D13" s="20"/>
      <c r="E13" s="95"/>
      <c r="F13" s="18" t="s">
        <v>9</v>
      </c>
    </row>
    <row r="14" spans="1:6" ht="15">
      <c r="A14" s="14"/>
      <c r="B14" s="19" t="s">
        <v>26</v>
      </c>
      <c r="C14" s="15"/>
      <c r="D14" s="16"/>
      <c r="E14" s="96"/>
      <c r="F14" s="18" t="s">
        <v>9</v>
      </c>
    </row>
    <row r="15" spans="1:6" ht="15">
      <c r="A15" s="21"/>
      <c r="B15" s="19" t="s">
        <v>86</v>
      </c>
      <c r="C15" s="15"/>
      <c r="D15" s="16"/>
      <c r="E15" s="96"/>
      <c r="F15" s="18" t="s">
        <v>9</v>
      </c>
    </row>
    <row r="16" spans="1:6" ht="15">
      <c r="A16" s="21"/>
      <c r="B16" s="19"/>
      <c r="C16" s="15"/>
      <c r="D16" s="16"/>
      <c r="E16" s="96"/>
      <c r="F16" s="18"/>
    </row>
    <row r="17" spans="1:6" ht="15">
      <c r="A17" s="21"/>
      <c r="B17" s="19"/>
      <c r="C17" s="15"/>
      <c r="D17" s="16"/>
      <c r="E17" s="95"/>
      <c r="F17" s="18"/>
    </row>
    <row r="18" spans="1:6" ht="15">
      <c r="A18" s="21"/>
      <c r="B18" s="19"/>
      <c r="C18" s="15"/>
      <c r="D18" s="16"/>
      <c r="E18" s="95"/>
      <c r="F18" s="18"/>
    </row>
    <row r="19" spans="1:6" ht="15">
      <c r="A19" s="21"/>
      <c r="B19" s="19"/>
      <c r="C19" s="15"/>
      <c r="D19" s="16"/>
      <c r="E19" s="95"/>
      <c r="F19" s="18"/>
    </row>
    <row r="20" spans="1:6" ht="15">
      <c r="A20" s="21"/>
      <c r="B20" s="19"/>
      <c r="C20" s="15"/>
      <c r="D20" s="16"/>
      <c r="E20" s="95"/>
      <c r="F20" s="18"/>
    </row>
    <row r="21" spans="1:6" ht="15">
      <c r="A21" s="21"/>
      <c r="B21" s="19"/>
      <c r="C21" s="15"/>
      <c r="D21" s="16"/>
      <c r="E21" s="95"/>
      <c r="F21" s="18"/>
    </row>
    <row r="22" spans="1:6" ht="25.5" customHeight="1">
      <c r="A22" s="21"/>
      <c r="B22" s="19"/>
      <c r="C22" s="27"/>
      <c r="D22" s="27"/>
      <c r="E22" s="63"/>
      <c r="F22" s="23"/>
    </row>
    <row r="23" spans="1:6" ht="30" customHeight="1">
      <c r="A23" s="22"/>
      <c r="B23" s="19"/>
      <c r="C23" s="27"/>
      <c r="D23" s="27"/>
      <c r="E23" s="63"/>
      <c r="F23" s="23"/>
    </row>
    <row r="24" spans="1:6" ht="30" customHeight="1">
      <c r="A24" s="22"/>
      <c r="B24" s="19"/>
      <c r="C24" s="45"/>
      <c r="D24" s="45"/>
      <c r="E24" s="63"/>
      <c r="F24" s="23"/>
    </row>
    <row r="25" spans="1:6" ht="15">
      <c r="A25" s="22"/>
      <c r="B25" s="19"/>
      <c r="C25" s="45"/>
      <c r="D25" s="45"/>
      <c r="E25" s="63"/>
      <c r="F25" s="23"/>
    </row>
    <row r="26" spans="1:6" ht="15">
      <c r="A26" s="22"/>
      <c r="B26" s="19"/>
      <c r="C26" s="45"/>
      <c r="D26" s="45"/>
      <c r="E26" s="63"/>
      <c r="F26" s="23"/>
    </row>
    <row r="27" spans="1:6" ht="15">
      <c r="A27" s="22"/>
      <c r="B27" s="19"/>
      <c r="C27" s="50"/>
      <c r="D27" s="50"/>
      <c r="E27" s="63"/>
      <c r="F27" s="23"/>
    </row>
    <row r="28" spans="1:6" ht="15">
      <c r="A28" s="22"/>
      <c r="B28" s="19"/>
      <c r="C28" s="52"/>
      <c r="D28" s="52"/>
      <c r="E28" s="97"/>
      <c r="F28" s="23"/>
    </row>
    <row r="29" spans="1:6" ht="15">
      <c r="A29" s="22"/>
      <c r="B29" s="19"/>
      <c r="C29" s="53"/>
      <c r="D29" s="53"/>
      <c r="E29" s="94"/>
      <c r="F29" s="23"/>
    </row>
    <row r="30" spans="1:6" ht="15">
      <c r="A30" s="22"/>
      <c r="B30" s="19"/>
      <c r="C30" s="51"/>
      <c r="D30" s="51"/>
      <c r="E30" s="96"/>
      <c r="F30" s="23"/>
    </row>
    <row r="31" spans="1:6" ht="15">
      <c r="A31" s="22"/>
      <c r="B31" s="19"/>
      <c r="C31" s="27"/>
      <c r="D31" s="27"/>
      <c r="E31" s="55"/>
      <c r="F31" s="23"/>
    </row>
    <row r="32" spans="1:6" ht="15">
      <c r="A32" s="22"/>
      <c r="B32" s="20"/>
      <c r="C32" s="27"/>
      <c r="D32" s="27"/>
      <c r="E32" s="55"/>
      <c r="F32" s="23"/>
    </row>
    <row r="33" spans="1:6" ht="66" customHeight="1">
      <c r="A33" s="22"/>
      <c r="B33" s="19"/>
      <c r="C33" s="24"/>
      <c r="D33" s="24"/>
      <c r="E33" s="55"/>
      <c r="F33" s="23"/>
    </row>
    <row r="34" spans="1:6" ht="15">
      <c r="A34" s="22"/>
      <c r="B34" s="19"/>
      <c r="C34" s="24"/>
      <c r="D34" s="24"/>
      <c r="E34" s="55"/>
      <c r="F34" s="23"/>
    </row>
    <row r="35" spans="1:6" ht="15">
      <c r="A35" s="22"/>
      <c r="B35" s="19"/>
      <c r="C35" s="24"/>
      <c r="D35" s="24"/>
      <c r="E35" s="55"/>
      <c r="F35" s="23"/>
    </row>
    <row r="36" spans="1:6" ht="15">
      <c r="A36" s="22"/>
      <c r="B36" s="20"/>
      <c r="C36" s="24"/>
      <c r="D36" s="24"/>
      <c r="E36" s="55"/>
      <c r="F36" s="23"/>
    </row>
    <row r="37" spans="1:6" ht="15">
      <c r="A37" s="22"/>
      <c r="B37" s="19"/>
      <c r="C37" s="24"/>
      <c r="D37" s="24"/>
      <c r="E37" s="55"/>
      <c r="F37" s="23"/>
    </row>
    <row r="38" spans="1:6" ht="72.75" customHeight="1">
      <c r="A38" s="22"/>
      <c r="B38" s="19"/>
      <c r="C38" s="24"/>
      <c r="D38" s="24"/>
      <c r="E38" s="55"/>
      <c r="F38" s="23" t="s">
        <v>9</v>
      </c>
    </row>
    <row r="39" spans="1:6" ht="15">
      <c r="A39" s="22"/>
      <c r="B39" s="19"/>
      <c r="C39" s="27"/>
      <c r="D39" s="27"/>
      <c r="E39" s="55"/>
      <c r="F39" s="23" t="s">
        <v>9</v>
      </c>
    </row>
    <row r="40" spans="1:6" ht="62.25" customHeight="1">
      <c r="A40" s="22"/>
      <c r="B40" s="24"/>
      <c r="C40" s="24"/>
      <c r="D40" s="24"/>
      <c r="E40" s="55"/>
      <c r="F40" s="23" t="s">
        <v>9</v>
      </c>
    </row>
    <row r="41" spans="1:6" ht="57.75" customHeight="1">
      <c r="A41" s="22"/>
      <c r="B41" s="24"/>
      <c r="C41" s="24"/>
      <c r="D41" s="24"/>
      <c r="E41" s="55"/>
      <c r="F41" s="23" t="s">
        <v>9</v>
      </c>
    </row>
    <row r="42" spans="1:6" ht="15">
      <c r="A42" s="22"/>
      <c r="B42" s="19"/>
      <c r="C42" s="27"/>
      <c r="D42" s="27"/>
      <c r="E42" s="55"/>
      <c r="F42" s="23" t="s">
        <v>9</v>
      </c>
    </row>
    <row r="43" spans="1:6" ht="15">
      <c r="A43" s="25"/>
      <c r="B43" s="24"/>
      <c r="C43" s="24"/>
      <c r="D43" s="24"/>
      <c r="E43" s="55"/>
      <c r="F43" s="23" t="s">
        <v>9</v>
      </c>
    </row>
    <row r="44" spans="1:6" ht="15">
      <c r="A44" s="22"/>
      <c r="B44" s="46"/>
      <c r="C44" s="24"/>
      <c r="D44" s="24"/>
      <c r="E44" s="55"/>
      <c r="F44" s="23" t="s">
        <v>9</v>
      </c>
    </row>
    <row r="45" spans="1:6" ht="15">
      <c r="A45" s="22"/>
      <c r="B45" s="46"/>
      <c r="C45" s="24"/>
      <c r="D45" s="24"/>
      <c r="E45" s="55"/>
      <c r="F45" s="23" t="s">
        <v>9</v>
      </c>
    </row>
    <row r="46" spans="1:6" ht="15">
      <c r="A46" s="22"/>
      <c r="B46" s="19"/>
      <c r="C46" s="24"/>
      <c r="D46" s="24"/>
      <c r="E46" s="55"/>
      <c r="F46" s="23" t="s">
        <v>9</v>
      </c>
    </row>
    <row r="47" spans="1:6" ht="15">
      <c r="A47" s="22"/>
      <c r="B47" s="26"/>
      <c r="C47" s="27"/>
      <c r="D47" s="27"/>
      <c r="E47" s="56"/>
      <c r="F47" s="23" t="s">
        <v>9</v>
      </c>
    </row>
    <row r="48" spans="1:6" ht="15">
      <c r="A48" s="22"/>
      <c r="B48" s="46"/>
      <c r="C48" s="24"/>
      <c r="D48" s="24"/>
      <c r="E48" s="55"/>
      <c r="F48" s="23" t="s">
        <v>9</v>
      </c>
    </row>
    <row r="49" spans="1:6" ht="32.25" customHeight="1">
      <c r="A49" s="22"/>
      <c r="B49" s="24"/>
      <c r="C49" s="24"/>
      <c r="D49" s="24"/>
      <c r="E49" s="55"/>
      <c r="F49" s="23" t="s">
        <v>9</v>
      </c>
    </row>
    <row r="50" spans="1:6" ht="15">
      <c r="A50" s="22"/>
      <c r="B50" s="26"/>
      <c r="C50" s="24"/>
      <c r="D50" s="24"/>
      <c r="E50" s="55"/>
      <c r="F50" s="23" t="s">
        <v>9</v>
      </c>
    </row>
    <row r="51" spans="1:6" ht="15">
      <c r="A51" s="22"/>
      <c r="B51" s="19"/>
      <c r="C51" s="24"/>
      <c r="D51" s="24"/>
      <c r="E51" s="55"/>
      <c r="F51" s="23" t="s">
        <v>9</v>
      </c>
    </row>
    <row r="52" spans="1:6" ht="15">
      <c r="A52" s="22"/>
      <c r="B52" s="46"/>
      <c r="C52" s="24"/>
      <c r="D52" s="24"/>
      <c r="E52" s="55"/>
      <c r="F52" s="23" t="s">
        <v>9</v>
      </c>
    </row>
    <row r="53" spans="1:6" ht="15">
      <c r="A53" s="22"/>
      <c r="B53" s="24"/>
      <c r="C53" s="27"/>
      <c r="D53" s="27"/>
      <c r="E53" s="55"/>
      <c r="F53" s="23" t="s">
        <v>9</v>
      </c>
    </row>
    <row r="54" spans="1:6" ht="15">
      <c r="A54" s="22"/>
      <c r="B54" s="24"/>
      <c r="C54" s="24"/>
      <c r="D54" s="24"/>
      <c r="E54" s="55"/>
      <c r="F54" s="23" t="s">
        <v>9</v>
      </c>
    </row>
    <row r="55" spans="1:6" ht="15">
      <c r="A55" s="22"/>
      <c r="B55" s="24"/>
      <c r="C55" s="24"/>
      <c r="D55" s="24"/>
      <c r="E55" s="55"/>
      <c r="F55" s="23" t="s">
        <v>9</v>
      </c>
    </row>
    <row r="56" spans="1:6" ht="45.75" customHeight="1">
      <c r="A56" s="49"/>
      <c r="B56" s="24"/>
      <c r="C56" s="24"/>
      <c r="D56" s="24"/>
      <c r="E56" s="55"/>
      <c r="F56" s="23" t="s">
        <v>9</v>
      </c>
    </row>
    <row r="57" spans="1:6" ht="45.75" customHeight="1">
      <c r="A57" s="49"/>
      <c r="B57" s="24"/>
      <c r="C57" s="24"/>
      <c r="D57" s="24"/>
      <c r="E57" s="55"/>
      <c r="F57" s="23" t="s">
        <v>9</v>
      </c>
    </row>
    <row r="58" spans="1:6" ht="15">
      <c r="A58" s="49"/>
      <c r="B58" s="24"/>
      <c r="C58" s="24"/>
      <c r="D58" s="24"/>
      <c r="E58" s="55"/>
      <c r="F58" s="23" t="s">
        <v>9</v>
      </c>
    </row>
    <row r="59" spans="1:6" ht="15">
      <c r="A59" s="49"/>
      <c r="B59" s="24"/>
      <c r="C59" s="24"/>
      <c r="D59" s="24"/>
      <c r="E59" s="55"/>
      <c r="F59" s="23" t="s">
        <v>9</v>
      </c>
    </row>
    <row r="60" spans="1:6" ht="15">
      <c r="A60" s="28"/>
      <c r="B60" s="24"/>
      <c r="C60" s="24"/>
      <c r="D60" s="24"/>
      <c r="E60" s="55"/>
      <c r="F60" s="23"/>
    </row>
    <row r="61" spans="1:6" ht="15">
      <c r="A61" s="29"/>
      <c r="B61" s="27"/>
      <c r="C61" s="27"/>
      <c r="D61" s="27"/>
      <c r="E61" s="59"/>
      <c r="F61" s="23"/>
    </row>
    <row r="62" spans="1:6" ht="15">
      <c r="A62" s="29"/>
      <c r="B62" s="27"/>
      <c r="C62" s="27"/>
      <c r="D62" s="27"/>
      <c r="E62" s="59"/>
      <c r="F62" s="23"/>
    </row>
    <row r="63" spans="1:6" ht="15">
      <c r="A63" s="29"/>
      <c r="B63" s="27"/>
      <c r="C63" s="27"/>
      <c r="D63" s="27"/>
      <c r="E63" s="59"/>
      <c r="F63" s="23"/>
    </row>
    <row r="64" spans="1:6" ht="15">
      <c r="A64" s="28"/>
      <c r="B64" s="24"/>
      <c r="C64" s="24"/>
      <c r="D64" s="24"/>
      <c r="E64" s="55"/>
      <c r="F64" s="23"/>
    </row>
    <row r="65" spans="1:6" ht="15">
      <c r="A65" s="28"/>
      <c r="B65" s="24"/>
      <c r="C65" s="24"/>
      <c r="D65" s="24"/>
      <c r="E65" s="55"/>
      <c r="F65" s="23"/>
    </row>
    <row r="66" spans="1:6" ht="15">
      <c r="A66" s="28"/>
      <c r="B66" s="24"/>
      <c r="C66" s="24"/>
      <c r="D66" s="24"/>
      <c r="E66" s="55"/>
      <c r="F66" s="23"/>
    </row>
    <row r="67" spans="1:6" ht="15">
      <c r="A67" s="28"/>
      <c r="B67" s="24"/>
      <c r="C67" s="24"/>
      <c r="D67" s="24"/>
      <c r="E67" s="55"/>
      <c r="F67" s="23"/>
    </row>
    <row r="68" spans="1:6" ht="15">
      <c r="A68" s="28"/>
      <c r="B68" s="24"/>
      <c r="C68" s="24"/>
      <c r="D68" s="24"/>
      <c r="E68" s="55"/>
      <c r="F68" s="23"/>
    </row>
    <row r="69" spans="1:6" ht="15">
      <c r="A69" s="28"/>
      <c r="B69" s="24"/>
      <c r="C69" s="24"/>
      <c r="D69" s="24"/>
      <c r="E69" s="55"/>
      <c r="F69" s="30"/>
    </row>
    <row r="70" spans="1:6" ht="15">
      <c r="A70" s="29"/>
      <c r="B70" s="31"/>
      <c r="C70" s="31"/>
      <c r="D70" s="31"/>
      <c r="E70" s="59"/>
      <c r="F70" s="32"/>
    </row>
    <row r="71" spans="1:6" ht="15">
      <c r="A71" s="28"/>
      <c r="B71" s="24"/>
      <c r="C71" s="24"/>
      <c r="D71" s="24"/>
      <c r="E71" s="55"/>
      <c r="F71" s="33"/>
    </row>
    <row r="72" spans="1:6" ht="15">
      <c r="A72" s="28"/>
      <c r="B72" s="24"/>
      <c r="C72" s="24"/>
      <c r="D72" s="24"/>
      <c r="E72" s="55"/>
      <c r="F72" s="23"/>
    </row>
    <row r="73" spans="1:6" ht="15">
      <c r="A73" s="28"/>
      <c r="B73" s="24"/>
      <c r="C73" s="24"/>
      <c r="D73" s="24"/>
      <c r="E73" s="55"/>
      <c r="F73" s="23"/>
    </row>
    <row r="74" spans="1:6" ht="15">
      <c r="A74" s="28"/>
      <c r="B74" s="24"/>
      <c r="C74" s="24"/>
      <c r="D74" s="24"/>
      <c r="E74" s="55"/>
      <c r="F74" s="23"/>
    </row>
    <row r="75" spans="1:6" ht="15">
      <c r="A75" s="28"/>
      <c r="B75" s="24"/>
      <c r="C75" s="24"/>
      <c r="D75" s="24"/>
      <c r="E75" s="55"/>
      <c r="F75" s="23"/>
    </row>
    <row r="76" spans="1:6" ht="15">
      <c r="A76" s="28"/>
      <c r="B76" s="24"/>
      <c r="C76" s="24"/>
      <c r="D76" s="24"/>
      <c r="E76" s="55"/>
      <c r="F76" s="23"/>
    </row>
    <row r="77" spans="1:6" ht="15">
      <c r="A77" s="28"/>
      <c r="B77" s="24"/>
      <c r="C77" s="24"/>
      <c r="D77" s="24"/>
      <c r="E77" s="55"/>
      <c r="F77" s="23"/>
    </row>
    <row r="78" spans="1:6" ht="15">
      <c r="A78" s="28"/>
      <c r="B78" s="24"/>
      <c r="C78" s="24"/>
      <c r="D78" s="24"/>
      <c r="E78" s="55"/>
      <c r="F78" s="23"/>
    </row>
    <row r="79" spans="1:6" ht="15">
      <c r="A79" s="28"/>
      <c r="B79" s="34"/>
      <c r="C79" s="34"/>
      <c r="D79" s="35"/>
      <c r="E79" s="55"/>
      <c r="F79" s="23"/>
    </row>
    <row r="80" spans="1:6" ht="15">
      <c r="A80" s="28"/>
      <c r="B80" s="34"/>
      <c r="C80" s="34"/>
      <c r="D80" s="35"/>
      <c r="E80" s="55"/>
      <c r="F80" s="23"/>
    </row>
    <row r="81" spans="1:6" ht="15">
      <c r="A81" s="28"/>
      <c r="B81" s="34"/>
      <c r="C81" s="34"/>
      <c r="D81" s="35"/>
      <c r="E81" s="55"/>
      <c r="F81" s="23"/>
    </row>
    <row r="82" spans="1:6" ht="15">
      <c r="A82" s="28"/>
      <c r="B82" s="34"/>
      <c r="C82" s="34"/>
      <c r="D82" s="35"/>
      <c r="E82" s="55"/>
      <c r="F82" s="23"/>
    </row>
    <row r="83" spans="1:6" ht="15">
      <c r="A83" s="28"/>
      <c r="B83" s="34"/>
      <c r="C83" s="34"/>
      <c r="D83" s="35"/>
      <c r="E83" s="55"/>
      <c r="F83" s="23"/>
    </row>
    <row r="84" spans="1:6" ht="15">
      <c r="A84" s="36"/>
      <c r="B84" s="37"/>
      <c r="C84" s="37"/>
      <c r="D84" s="38"/>
      <c r="E84" s="60"/>
      <c r="F84" s="30"/>
    </row>
    <row r="85" spans="1:6" ht="15">
      <c r="A85" s="39" t="s">
        <v>43</v>
      </c>
      <c r="B85" s="40"/>
      <c r="C85" s="41"/>
      <c r="D85" s="41"/>
      <c r="E85" s="42">
        <f>SUM(E6:E84)</f>
        <v>677657.0700000001</v>
      </c>
      <c r="F85" s="32"/>
    </row>
  </sheetData>
  <sheetProtection selectLockedCells="1" selectUnlockedCells="1"/>
  <mergeCells count="1"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3.57421875" style="0" bestFit="1" customWidth="1"/>
    <col min="3" max="3" width="20.8515625" style="0" bestFit="1" customWidth="1"/>
  </cols>
  <sheetData>
    <row r="3" spans="2:3" ht="12">
      <c r="B3" s="65" t="s">
        <v>21</v>
      </c>
      <c r="C3" t="s">
        <v>22</v>
      </c>
    </row>
    <row r="4" spans="2:3" ht="12">
      <c r="B4" s="66" t="s">
        <v>19</v>
      </c>
      <c r="C4" s="67">
        <v>350</v>
      </c>
    </row>
    <row r="5" spans="2:3" ht="12">
      <c r="B5" s="66" t="s">
        <v>9</v>
      </c>
      <c r="C5" s="67"/>
    </row>
    <row r="6" spans="2:3" ht="12">
      <c r="B6" s="66" t="s">
        <v>12</v>
      </c>
      <c r="C6" s="67">
        <v>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1.140625" style="0" customWidth="1"/>
    <col min="2" max="2" width="30.421875" style="0" customWidth="1"/>
    <col min="3" max="3" width="15.7109375" style="0" customWidth="1"/>
    <col min="4" max="4" width="21.00390625" style="0" customWidth="1"/>
    <col min="5" max="6" width="32.28125" style="0" customWidth="1"/>
    <col min="7" max="7" width="37.57421875" style="0" customWidth="1"/>
  </cols>
  <sheetData>
    <row r="2" spans="1:7" ht="15">
      <c r="A2" s="1"/>
      <c r="B2" s="164" t="s">
        <v>17</v>
      </c>
      <c r="C2" s="164"/>
      <c r="D2" s="164"/>
      <c r="E2" s="164"/>
      <c r="F2" s="9"/>
      <c r="G2" s="1"/>
    </row>
    <row r="3" spans="1:7" ht="15" thickBot="1">
      <c r="A3" s="1"/>
      <c r="B3" s="9"/>
      <c r="C3" s="9"/>
      <c r="D3" s="9"/>
      <c r="E3" s="9"/>
      <c r="F3" s="9"/>
      <c r="G3" s="1"/>
    </row>
    <row r="4" spans="1:7" ht="30" thickBot="1">
      <c r="A4" s="10" t="s">
        <v>2</v>
      </c>
      <c r="B4" s="11" t="s">
        <v>3</v>
      </c>
      <c r="C4" s="12" t="s">
        <v>4</v>
      </c>
      <c r="D4" s="12" t="s">
        <v>5</v>
      </c>
      <c r="E4" s="13" t="s">
        <v>13</v>
      </c>
      <c r="F4" s="71" t="s">
        <v>23</v>
      </c>
      <c r="G4" s="68" t="s">
        <v>1</v>
      </c>
    </row>
    <row r="5" spans="1:7" ht="19.5" customHeight="1">
      <c r="A5" s="14">
        <v>42586</v>
      </c>
      <c r="B5" s="19" t="s">
        <v>15</v>
      </c>
      <c r="C5" s="19" t="s">
        <v>14</v>
      </c>
      <c r="D5" s="20" t="s">
        <v>16</v>
      </c>
      <c r="E5" s="54">
        <v>350</v>
      </c>
      <c r="F5" s="72" t="s">
        <v>24</v>
      </c>
      <c r="G5" s="69" t="s">
        <v>19</v>
      </c>
    </row>
    <row r="6" spans="1:7" ht="23.25" customHeight="1">
      <c r="A6" s="14"/>
      <c r="B6" s="19"/>
      <c r="C6" s="19"/>
      <c r="D6" s="20"/>
      <c r="E6" s="54"/>
      <c r="F6" s="72"/>
      <c r="G6" s="69" t="s">
        <v>9</v>
      </c>
    </row>
    <row r="7" spans="1:7" ht="24.75" customHeight="1">
      <c r="A7" s="14"/>
      <c r="B7" s="19"/>
      <c r="C7" s="19"/>
      <c r="D7" s="20"/>
      <c r="E7" s="54"/>
      <c r="F7" s="72"/>
      <c r="G7" s="69" t="s">
        <v>9</v>
      </c>
    </row>
    <row r="8" spans="1:7" ht="30" customHeight="1">
      <c r="A8" s="14"/>
      <c r="B8" s="19"/>
      <c r="C8" s="19"/>
      <c r="D8" s="20"/>
      <c r="E8" s="54"/>
      <c r="F8" s="72"/>
      <c r="G8" s="69" t="s">
        <v>9</v>
      </c>
    </row>
    <row r="9" spans="1:7" ht="24.75" customHeight="1">
      <c r="A9" s="14"/>
      <c r="B9" s="19"/>
      <c r="C9" s="19"/>
      <c r="D9" s="20"/>
      <c r="E9" s="54"/>
      <c r="F9" s="72"/>
      <c r="G9" s="69" t="s">
        <v>9</v>
      </c>
    </row>
    <row r="10" spans="1:7" ht="21" customHeight="1">
      <c r="A10" s="21"/>
      <c r="B10" s="19"/>
      <c r="C10" s="19"/>
      <c r="D10" s="20"/>
      <c r="E10" s="54"/>
      <c r="F10" s="72"/>
      <c r="G10" s="69" t="s">
        <v>9</v>
      </c>
    </row>
    <row r="11" spans="1:7" ht="20.25" customHeight="1">
      <c r="A11" s="21"/>
      <c r="B11" s="19"/>
      <c r="C11" s="19"/>
      <c r="D11" s="20"/>
      <c r="E11" s="54"/>
      <c r="F11" s="72"/>
      <c r="G11" s="69" t="s">
        <v>9</v>
      </c>
    </row>
    <row r="12" spans="1:7" ht="19.5" customHeight="1">
      <c r="A12" s="21"/>
      <c r="B12" s="19"/>
      <c r="C12" s="15"/>
      <c r="D12" s="16"/>
      <c r="E12" s="55"/>
      <c r="F12" s="73"/>
      <c r="G12" s="69" t="s">
        <v>9</v>
      </c>
    </row>
    <row r="13" spans="1:7" ht="22.5" customHeight="1">
      <c r="A13" s="21"/>
      <c r="B13" s="19"/>
      <c r="C13" s="15"/>
      <c r="D13" s="16"/>
      <c r="E13" s="54"/>
      <c r="F13" s="72"/>
      <c r="G13" s="69" t="s">
        <v>9</v>
      </c>
    </row>
    <row r="14" spans="1:7" ht="15">
      <c r="A14" s="21"/>
      <c r="B14" s="19"/>
      <c r="C14" s="15"/>
      <c r="D14" s="16"/>
      <c r="E14" s="55"/>
      <c r="F14" s="73"/>
      <c r="G14" s="69" t="s">
        <v>9</v>
      </c>
    </row>
    <row r="15" spans="1:7" ht="15">
      <c r="A15" s="21"/>
      <c r="B15" s="19"/>
      <c r="C15" s="15"/>
      <c r="D15" s="16"/>
      <c r="E15" s="54"/>
      <c r="F15" s="72"/>
      <c r="G15" s="69" t="s">
        <v>9</v>
      </c>
    </row>
    <row r="16" spans="1:7" ht="15">
      <c r="A16" s="21"/>
      <c r="B16" s="19"/>
      <c r="C16" s="27"/>
      <c r="D16" s="27"/>
      <c r="E16" s="56"/>
      <c r="F16" s="74"/>
      <c r="G16" s="70" t="s">
        <v>9</v>
      </c>
    </row>
    <row r="17" spans="1:7" ht="15">
      <c r="A17" s="22"/>
      <c r="B17" s="19"/>
      <c r="C17" s="27"/>
      <c r="D17" s="27"/>
      <c r="E17" s="63"/>
      <c r="F17" s="75"/>
      <c r="G17" s="70" t="s">
        <v>9</v>
      </c>
    </row>
    <row r="18" spans="1:7" ht="15">
      <c r="A18" s="22"/>
      <c r="B18" s="19"/>
      <c r="C18" s="45"/>
      <c r="D18" s="45"/>
      <c r="E18" s="56"/>
      <c r="F18" s="74"/>
      <c r="G18" s="70" t="s">
        <v>9</v>
      </c>
    </row>
    <row r="19" spans="1:7" ht="15">
      <c r="A19" s="22"/>
      <c r="B19" s="19"/>
      <c r="C19" s="45"/>
      <c r="D19" s="45"/>
      <c r="E19" s="56"/>
      <c r="F19" s="74"/>
      <c r="G19" s="70" t="s">
        <v>9</v>
      </c>
    </row>
    <row r="20" spans="1:7" ht="15">
      <c r="A20" s="22"/>
      <c r="B20" s="19"/>
      <c r="C20" s="50"/>
      <c r="D20" s="50"/>
      <c r="E20" s="56"/>
      <c r="F20" s="74"/>
      <c r="G20" s="70" t="s">
        <v>9</v>
      </c>
    </row>
    <row r="21" spans="1:7" ht="15">
      <c r="A21" s="22"/>
      <c r="B21" s="20"/>
      <c r="C21" s="52"/>
      <c r="D21" s="52"/>
      <c r="E21" s="57"/>
      <c r="F21" s="74"/>
      <c r="G21" s="70" t="s">
        <v>9</v>
      </c>
    </row>
    <row r="22" spans="1:7" ht="15">
      <c r="A22" s="22"/>
      <c r="B22" s="20"/>
      <c r="C22" s="53"/>
      <c r="D22" s="53"/>
      <c r="E22" s="58"/>
      <c r="F22" s="73"/>
      <c r="G22" s="70" t="s">
        <v>9</v>
      </c>
    </row>
    <row r="23" spans="1:7" ht="15">
      <c r="A23" s="22"/>
      <c r="B23" s="19"/>
      <c r="C23" s="51"/>
      <c r="D23" s="51"/>
      <c r="E23" s="55"/>
      <c r="F23" s="73"/>
      <c r="G23" s="70" t="s">
        <v>9</v>
      </c>
    </row>
    <row r="24" spans="1:7" ht="15">
      <c r="A24" s="22"/>
      <c r="B24" s="19"/>
      <c r="C24" s="27"/>
      <c r="D24" s="27"/>
      <c r="E24" s="55"/>
      <c r="F24" s="73"/>
      <c r="G24" s="70" t="s">
        <v>9</v>
      </c>
    </row>
    <row r="25" spans="1:7" ht="15">
      <c r="A25" s="64" t="s">
        <v>20</v>
      </c>
      <c r="B25" s="20"/>
      <c r="C25" s="27"/>
      <c r="D25" s="27"/>
      <c r="E25" s="59">
        <f>SUM(E5:E24)</f>
        <v>350</v>
      </c>
      <c r="F25" s="76"/>
      <c r="G25" s="7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ое</cp:lastModifiedBy>
  <cp:lastPrinted>2019-12-28T16:16:00Z</cp:lastPrinted>
  <dcterms:created xsi:type="dcterms:W3CDTF">2014-07-31T09:13:24Z</dcterms:created>
  <dcterms:modified xsi:type="dcterms:W3CDTF">2024-04-22T00:26:49Z</dcterms:modified>
  <cp:category/>
  <cp:version/>
  <cp:contentType/>
  <cp:contentStatus/>
</cp:coreProperties>
</file>